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225"/>
  <workbookPr showInkAnnotation="0" autoCompressPictures="0"/>
  <bookViews>
    <workbookView xWindow="21060" yWindow="2780" windowWidth="23100" windowHeight="17420" activeTab="5"/>
  </bookViews>
  <sheets>
    <sheet name="Úvodný list" sheetId="1" r:id="rId1"/>
    <sheet name="Rekapitulácia" sheetId="2" r:id="rId2"/>
    <sheet name="SO 4991-1" sheetId="3" r:id="rId3"/>
    <sheet name="SO 5113-1" sheetId="4" r:id="rId4"/>
    <sheet name="SO 5115-1" sheetId="5" r:id="rId5"/>
    <sheet name="SO 03" sheetId="6" r:id="rId6"/>
  </sheets>
  <calcPr calcId="140001" calcOnSave="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11" i="3" l="1"/>
  <c r="I12" i="3"/>
  <c r="I13" i="3"/>
  <c r="I14" i="3"/>
  <c r="I17" i="3"/>
  <c r="I18" i="3"/>
  <c r="I21" i="3"/>
  <c r="I22" i="3"/>
  <c r="I23" i="3"/>
  <c r="I24" i="3"/>
  <c r="I27" i="3"/>
  <c r="I28" i="3"/>
  <c r="I30" i="3"/>
  <c r="I34" i="3"/>
  <c r="I35" i="3"/>
  <c r="I36" i="3"/>
  <c r="I37" i="3"/>
  <c r="I38" i="3"/>
  <c r="I39" i="3"/>
  <c r="I40" i="3"/>
  <c r="I41" i="3"/>
  <c r="I42" i="3"/>
  <c r="I43" i="3"/>
  <c r="I44" i="3"/>
  <c r="I45" i="3"/>
  <c r="I48" i="3"/>
  <c r="I49" i="3"/>
  <c r="I50" i="3"/>
  <c r="I52" i="3"/>
  <c r="I53" i="3"/>
  <c r="B7" i="2"/>
  <c r="I11" i="4"/>
  <c r="I12" i="4"/>
  <c r="I13" i="4"/>
  <c r="I14" i="4"/>
  <c r="I15" i="4"/>
  <c r="I16" i="4"/>
  <c r="I19" i="4"/>
  <c r="I20" i="4"/>
  <c r="I23" i="4"/>
  <c r="I24" i="4"/>
  <c r="I25" i="4"/>
  <c r="I26" i="4"/>
  <c r="I27" i="4"/>
  <c r="I30" i="4"/>
  <c r="I31" i="4"/>
  <c r="I33" i="4"/>
  <c r="I37" i="4"/>
  <c r="I38" i="4"/>
  <c r="I39" i="4"/>
  <c r="I40" i="4"/>
  <c r="I41" i="4"/>
  <c r="I42" i="4"/>
  <c r="I43" i="4"/>
  <c r="I44" i="4"/>
  <c r="I45" i="4"/>
  <c r="I46" i="4"/>
  <c r="I49" i="4"/>
  <c r="I50" i="4"/>
  <c r="I51" i="4"/>
  <c r="I52" i="4"/>
  <c r="I53" i="4"/>
  <c r="I54" i="4"/>
  <c r="I55" i="4"/>
  <c r="I56" i="4"/>
  <c r="I57" i="4"/>
  <c r="I60" i="4"/>
  <c r="I61" i="4"/>
  <c r="I62" i="4"/>
  <c r="I64" i="4"/>
  <c r="I68" i="4"/>
  <c r="I69" i="4"/>
  <c r="I70" i="4"/>
  <c r="I71" i="4"/>
  <c r="I72" i="4"/>
  <c r="I73" i="4"/>
  <c r="I75" i="4"/>
  <c r="I76" i="4"/>
  <c r="B8" i="2"/>
  <c r="I11" i="5"/>
  <c r="I12" i="5"/>
  <c r="I13" i="5"/>
  <c r="I14" i="5"/>
  <c r="I15" i="5"/>
  <c r="I16" i="5"/>
  <c r="I17" i="5"/>
  <c r="I18" i="5"/>
  <c r="I19" i="5"/>
  <c r="I20" i="5"/>
  <c r="I21" i="5"/>
  <c r="I22" i="5"/>
  <c r="I23" i="5"/>
  <c r="I26" i="5"/>
  <c r="I27" i="5"/>
  <c r="I28" i="5"/>
  <c r="I31" i="5"/>
  <c r="I32" i="5"/>
  <c r="I33" i="5"/>
  <c r="I34" i="5"/>
  <c r="I35" i="5"/>
  <c r="I38" i="5"/>
  <c r="I39" i="5"/>
  <c r="I40" i="5"/>
  <c r="I41" i="5"/>
  <c r="I42" i="5"/>
  <c r="I43" i="5"/>
  <c r="I44" i="5"/>
  <c r="I45" i="5"/>
  <c r="I46" i="5"/>
  <c r="I47" i="5"/>
  <c r="I48" i="5"/>
  <c r="I49" i="5"/>
  <c r="I50" i="5"/>
  <c r="I51" i="5"/>
  <c r="I54" i="5"/>
  <c r="I55" i="5"/>
  <c r="I57" i="5"/>
  <c r="I58" i="5"/>
  <c r="B9" i="2"/>
  <c r="G15" i="6"/>
  <c r="G16" i="6"/>
  <c r="G17" i="6"/>
  <c r="G18" i="6"/>
  <c r="G19" i="6"/>
  <c r="G20" i="6"/>
  <c r="G21" i="6"/>
  <c r="G14" i="6"/>
  <c r="G23" i="6"/>
  <c r="G24" i="6"/>
  <c r="G25" i="6"/>
  <c r="G26" i="6"/>
  <c r="G27" i="6"/>
  <c r="G22" i="6"/>
  <c r="G29" i="6"/>
  <c r="G30" i="6"/>
  <c r="G31" i="6"/>
  <c r="G28" i="6"/>
  <c r="G33" i="6"/>
  <c r="G32" i="6"/>
  <c r="G34" i="6"/>
  <c r="B10" i="2"/>
  <c r="B11" i="2"/>
  <c r="B12" i="2"/>
  <c r="G10" i="2"/>
  <c r="H34" i="6"/>
  <c r="H13" i="6"/>
  <c r="G13" i="6"/>
  <c r="G7" i="2"/>
  <c r="G8" i="2"/>
  <c r="G9" i="2"/>
  <c r="G11" i="2"/>
  <c r="B13" i="2"/>
  <c r="G13" i="2"/>
  <c r="G12" i="2"/>
  <c r="G14" i="2"/>
  <c r="R34" i="1"/>
  <c r="R32" i="1"/>
  <c r="R31" i="1"/>
  <c r="Z58" i="5"/>
  <c r="S11" i="5"/>
  <c r="S12" i="5"/>
  <c r="S13" i="5"/>
  <c r="S14" i="5"/>
  <c r="S15" i="5"/>
  <c r="S16" i="5"/>
  <c r="S17" i="5"/>
  <c r="S18" i="5"/>
  <c r="S19" i="5"/>
  <c r="S20" i="5"/>
  <c r="S21" i="5"/>
  <c r="S22" i="5"/>
  <c r="S23" i="5"/>
  <c r="S26" i="5"/>
  <c r="S27" i="5"/>
  <c r="S28" i="5"/>
  <c r="S31" i="5"/>
  <c r="S32" i="5"/>
  <c r="S33" i="5"/>
  <c r="S34" i="5"/>
  <c r="S35" i="5"/>
  <c r="S38" i="5"/>
  <c r="S39" i="5"/>
  <c r="S40" i="5"/>
  <c r="S41" i="5"/>
  <c r="S42" i="5"/>
  <c r="S43" i="5"/>
  <c r="S44" i="5"/>
  <c r="S45" i="5"/>
  <c r="S46" i="5"/>
  <c r="S47" i="5"/>
  <c r="S48" i="5"/>
  <c r="S49" i="5"/>
  <c r="S50" i="5"/>
  <c r="S51" i="5"/>
  <c r="S54" i="5"/>
  <c r="S55" i="5"/>
  <c r="S57" i="5"/>
  <c r="S58" i="5"/>
  <c r="P11" i="5"/>
  <c r="P12" i="5"/>
  <c r="P13" i="5"/>
  <c r="P14" i="5"/>
  <c r="P15" i="5"/>
  <c r="P16" i="5"/>
  <c r="P17" i="5"/>
  <c r="P18" i="5"/>
  <c r="P19" i="5"/>
  <c r="P20" i="5"/>
  <c r="P21" i="5"/>
  <c r="P22" i="5"/>
  <c r="P23" i="5"/>
  <c r="P26" i="5"/>
  <c r="P27" i="5"/>
  <c r="P28" i="5"/>
  <c r="P31" i="5"/>
  <c r="P32" i="5"/>
  <c r="P33" i="5"/>
  <c r="P34" i="5"/>
  <c r="P35" i="5"/>
  <c r="P38" i="5"/>
  <c r="P39" i="5"/>
  <c r="P40" i="5"/>
  <c r="P41" i="5"/>
  <c r="P42" i="5"/>
  <c r="P43" i="5"/>
  <c r="P44" i="5"/>
  <c r="P45" i="5"/>
  <c r="P46" i="5"/>
  <c r="P47" i="5"/>
  <c r="P48" i="5"/>
  <c r="P49" i="5"/>
  <c r="P50" i="5"/>
  <c r="P51" i="5"/>
  <c r="P54" i="5"/>
  <c r="P55" i="5"/>
  <c r="P57" i="5"/>
  <c r="P58" i="5"/>
  <c r="M23" i="5"/>
  <c r="M27" i="5"/>
  <c r="M28" i="5"/>
  <c r="M34" i="5"/>
  <c r="M35" i="5"/>
  <c r="M44" i="5"/>
  <c r="M45" i="5"/>
  <c r="M46" i="5"/>
  <c r="M47" i="5"/>
  <c r="M48" i="5"/>
  <c r="M49" i="5"/>
  <c r="M50" i="5"/>
  <c r="M51" i="5"/>
  <c r="M55" i="5"/>
  <c r="M57" i="5"/>
  <c r="M58" i="5"/>
  <c r="L11" i="5"/>
  <c r="L12" i="5"/>
  <c r="L13" i="5"/>
  <c r="L14" i="5"/>
  <c r="L15" i="5"/>
  <c r="L16" i="5"/>
  <c r="L17" i="5"/>
  <c r="L18" i="5"/>
  <c r="L19" i="5"/>
  <c r="L20" i="5"/>
  <c r="L21" i="5"/>
  <c r="L22" i="5"/>
  <c r="L23" i="5"/>
  <c r="L26" i="5"/>
  <c r="L28" i="5"/>
  <c r="L31" i="5"/>
  <c r="L32" i="5"/>
  <c r="L33" i="5"/>
  <c r="L35" i="5"/>
  <c r="L38" i="5"/>
  <c r="L39" i="5"/>
  <c r="L40" i="5"/>
  <c r="L41" i="5"/>
  <c r="L42" i="5"/>
  <c r="L43" i="5"/>
  <c r="L51" i="5"/>
  <c r="L54" i="5"/>
  <c r="L55" i="5"/>
  <c r="L57" i="5"/>
  <c r="L58" i="5"/>
  <c r="K11" i="5"/>
  <c r="K12" i="5"/>
  <c r="K13" i="5"/>
  <c r="K14" i="5"/>
  <c r="K15" i="5"/>
  <c r="K16" i="5"/>
  <c r="K17" i="5"/>
  <c r="K18" i="5"/>
  <c r="K19" i="5"/>
  <c r="K20" i="5"/>
  <c r="K21" i="5"/>
  <c r="K22" i="5"/>
  <c r="K26" i="5"/>
  <c r="K27" i="5"/>
  <c r="K31" i="5"/>
  <c r="K32" i="5"/>
  <c r="K33" i="5"/>
  <c r="K34" i="5"/>
  <c r="K38" i="5"/>
  <c r="K39" i="5"/>
  <c r="K40" i="5"/>
  <c r="K41" i="5"/>
  <c r="K42" i="5"/>
  <c r="K43" i="5"/>
  <c r="K44" i="5"/>
  <c r="K45" i="5"/>
  <c r="K46" i="5"/>
  <c r="K47" i="5"/>
  <c r="K48" i="5"/>
  <c r="K49" i="5"/>
  <c r="K50" i="5"/>
  <c r="K54" i="5"/>
  <c r="K58" i="5"/>
  <c r="H58" i="5"/>
  <c r="G58" i="5"/>
  <c r="H57" i="5"/>
  <c r="G57" i="5"/>
  <c r="H55" i="5"/>
  <c r="G55" i="5"/>
  <c r="J54" i="5"/>
  <c r="H51" i="5"/>
  <c r="G51" i="5"/>
  <c r="J50" i="5"/>
  <c r="J49" i="5"/>
  <c r="J48" i="5"/>
  <c r="J47" i="5"/>
  <c r="J46" i="5"/>
  <c r="J45" i="5"/>
  <c r="J44" i="5"/>
  <c r="J43" i="5"/>
  <c r="J42" i="5"/>
  <c r="J41" i="5"/>
  <c r="J40" i="5"/>
  <c r="J39" i="5"/>
  <c r="J38" i="5"/>
  <c r="H35" i="5"/>
  <c r="G35" i="5"/>
  <c r="J34" i="5"/>
  <c r="J33" i="5"/>
  <c r="J32" i="5"/>
  <c r="J31" i="5"/>
  <c r="H28" i="5"/>
  <c r="G28" i="5"/>
  <c r="J27" i="5"/>
  <c r="J26" i="5"/>
  <c r="H23" i="5"/>
  <c r="G23" i="5"/>
  <c r="J22" i="5"/>
  <c r="J21" i="5"/>
  <c r="J20" i="5"/>
  <c r="J19" i="5"/>
  <c r="J18" i="5"/>
  <c r="J17" i="5"/>
  <c r="J16" i="5"/>
  <c r="J15" i="5"/>
  <c r="J14" i="5"/>
  <c r="J13" i="5"/>
  <c r="J12" i="5"/>
  <c r="J11" i="5"/>
  <c r="Z76" i="4"/>
  <c r="S11" i="4"/>
  <c r="S12" i="4"/>
  <c r="S13" i="4"/>
  <c r="S14" i="4"/>
  <c r="S15" i="4"/>
  <c r="S16" i="4"/>
  <c r="S19" i="4"/>
  <c r="S20" i="4"/>
  <c r="S23" i="4"/>
  <c r="S24" i="4"/>
  <c r="S25" i="4"/>
  <c r="S26" i="4"/>
  <c r="S27" i="4"/>
  <c r="S30" i="4"/>
  <c r="S31" i="4"/>
  <c r="S33" i="4"/>
  <c r="S37" i="4"/>
  <c r="S38" i="4"/>
  <c r="S39" i="4"/>
  <c r="S40" i="4"/>
  <c r="S41" i="4"/>
  <c r="S42" i="4"/>
  <c r="S43" i="4"/>
  <c r="S44" i="4"/>
  <c r="S45" i="4"/>
  <c r="S46" i="4"/>
  <c r="S49" i="4"/>
  <c r="S50" i="4"/>
  <c r="S51" i="4"/>
  <c r="S52" i="4"/>
  <c r="S53" i="4"/>
  <c r="S54" i="4"/>
  <c r="S55" i="4"/>
  <c r="S56" i="4"/>
  <c r="S57" i="4"/>
  <c r="S60" i="4"/>
  <c r="S61" i="4"/>
  <c r="S62" i="4"/>
  <c r="S64" i="4"/>
  <c r="S68" i="4"/>
  <c r="S69" i="4"/>
  <c r="S70" i="4"/>
  <c r="S71" i="4"/>
  <c r="S72" i="4"/>
  <c r="S73" i="4"/>
  <c r="S75" i="4"/>
  <c r="S76" i="4"/>
  <c r="P11" i="4"/>
  <c r="P12" i="4"/>
  <c r="P13" i="4"/>
  <c r="P14" i="4"/>
  <c r="P15" i="4"/>
  <c r="P16" i="4"/>
  <c r="P19" i="4"/>
  <c r="P20" i="4"/>
  <c r="P23" i="4"/>
  <c r="P24" i="4"/>
  <c r="P25" i="4"/>
  <c r="P26" i="4"/>
  <c r="P27" i="4"/>
  <c r="P30" i="4"/>
  <c r="P31" i="4"/>
  <c r="P33" i="4"/>
  <c r="P37" i="4"/>
  <c r="P38" i="4"/>
  <c r="P39" i="4"/>
  <c r="P40" i="4"/>
  <c r="P41" i="4"/>
  <c r="P42" i="4"/>
  <c r="P43" i="4"/>
  <c r="P44" i="4"/>
  <c r="P45" i="4"/>
  <c r="P46" i="4"/>
  <c r="P49" i="4"/>
  <c r="P50" i="4"/>
  <c r="P51" i="4"/>
  <c r="P52" i="4"/>
  <c r="P53" i="4"/>
  <c r="P54" i="4"/>
  <c r="P55" i="4"/>
  <c r="P56" i="4"/>
  <c r="P57" i="4"/>
  <c r="P60" i="4"/>
  <c r="P61" i="4"/>
  <c r="P62" i="4"/>
  <c r="P64" i="4"/>
  <c r="P68" i="4"/>
  <c r="P69" i="4"/>
  <c r="P70" i="4"/>
  <c r="P71" i="4"/>
  <c r="P72" i="4"/>
  <c r="P73" i="4"/>
  <c r="P75" i="4"/>
  <c r="P76" i="4"/>
  <c r="M16" i="4"/>
  <c r="M20" i="4"/>
  <c r="M27" i="4"/>
  <c r="M31" i="4"/>
  <c r="M33" i="4"/>
  <c r="M46" i="4"/>
  <c r="M56" i="4"/>
  <c r="M57" i="4"/>
  <c r="M62" i="4"/>
  <c r="M64" i="4"/>
  <c r="M71" i="4"/>
  <c r="M73" i="4"/>
  <c r="M75" i="4"/>
  <c r="M76" i="4"/>
  <c r="L11" i="4"/>
  <c r="L12" i="4"/>
  <c r="L13" i="4"/>
  <c r="L14" i="4"/>
  <c r="L15" i="4"/>
  <c r="L16" i="4"/>
  <c r="L19" i="4"/>
  <c r="L20" i="4"/>
  <c r="L23" i="4"/>
  <c r="L24" i="4"/>
  <c r="L25" i="4"/>
  <c r="L26" i="4"/>
  <c r="L27" i="4"/>
  <c r="L30" i="4"/>
  <c r="L31" i="4"/>
  <c r="L33" i="4"/>
  <c r="L37" i="4"/>
  <c r="L38" i="4"/>
  <c r="L39" i="4"/>
  <c r="L40" i="4"/>
  <c r="L41" i="4"/>
  <c r="L42" i="4"/>
  <c r="L43" i="4"/>
  <c r="L44" i="4"/>
  <c r="L45" i="4"/>
  <c r="L46" i="4"/>
  <c r="L49" i="4"/>
  <c r="L50" i="4"/>
  <c r="L51" i="4"/>
  <c r="L52" i="4"/>
  <c r="L53" i="4"/>
  <c r="L54" i="4"/>
  <c r="L55" i="4"/>
  <c r="L57" i="4"/>
  <c r="L60" i="4"/>
  <c r="L61" i="4"/>
  <c r="L62" i="4"/>
  <c r="L64" i="4"/>
  <c r="L68" i="4"/>
  <c r="L69" i="4"/>
  <c r="L70" i="4"/>
  <c r="L72" i="4"/>
  <c r="L73" i="4"/>
  <c r="L75" i="4"/>
  <c r="L76" i="4"/>
  <c r="K11" i="4"/>
  <c r="K12" i="4"/>
  <c r="K13" i="4"/>
  <c r="K14" i="4"/>
  <c r="K15" i="4"/>
  <c r="K19" i="4"/>
  <c r="K23" i="4"/>
  <c r="K24" i="4"/>
  <c r="K25" i="4"/>
  <c r="K26" i="4"/>
  <c r="K30" i="4"/>
  <c r="K37" i="4"/>
  <c r="K38" i="4"/>
  <c r="K39" i="4"/>
  <c r="K40" i="4"/>
  <c r="K41" i="4"/>
  <c r="K42" i="4"/>
  <c r="K43" i="4"/>
  <c r="K44" i="4"/>
  <c r="K45" i="4"/>
  <c r="K49" i="4"/>
  <c r="K50" i="4"/>
  <c r="K51" i="4"/>
  <c r="K52" i="4"/>
  <c r="K53" i="4"/>
  <c r="K54" i="4"/>
  <c r="K55" i="4"/>
  <c r="K56" i="4"/>
  <c r="K60" i="4"/>
  <c r="K61" i="4"/>
  <c r="K68" i="4"/>
  <c r="K69" i="4"/>
  <c r="K70" i="4"/>
  <c r="K71" i="4"/>
  <c r="K72" i="4"/>
  <c r="K76" i="4"/>
  <c r="H76" i="4"/>
  <c r="G76" i="4"/>
  <c r="H75" i="4"/>
  <c r="G75" i="4"/>
  <c r="H73" i="4"/>
  <c r="G73" i="4"/>
  <c r="J72" i="4"/>
  <c r="J71" i="4"/>
  <c r="J70" i="4"/>
  <c r="J69" i="4"/>
  <c r="J68" i="4"/>
  <c r="H64" i="4"/>
  <c r="G64" i="4"/>
  <c r="H62" i="4"/>
  <c r="G62" i="4"/>
  <c r="J61" i="4"/>
  <c r="J60" i="4"/>
  <c r="H57" i="4"/>
  <c r="G57" i="4"/>
  <c r="J56" i="4"/>
  <c r="J55" i="4"/>
  <c r="J54" i="4"/>
  <c r="J53" i="4"/>
  <c r="J52" i="4"/>
  <c r="J51" i="4"/>
  <c r="J50" i="4"/>
  <c r="J49" i="4"/>
  <c r="H46" i="4"/>
  <c r="G46" i="4"/>
  <c r="J45" i="4"/>
  <c r="J44" i="4"/>
  <c r="J43" i="4"/>
  <c r="J42" i="4"/>
  <c r="J41" i="4"/>
  <c r="J40" i="4"/>
  <c r="J39" i="4"/>
  <c r="J38" i="4"/>
  <c r="J37" i="4"/>
  <c r="H33" i="4"/>
  <c r="G33" i="4"/>
  <c r="H31" i="4"/>
  <c r="G31" i="4"/>
  <c r="J30" i="4"/>
  <c r="H27" i="4"/>
  <c r="G27" i="4"/>
  <c r="J26" i="4"/>
  <c r="J25" i="4"/>
  <c r="J24" i="4"/>
  <c r="J23" i="4"/>
  <c r="H20" i="4"/>
  <c r="G20" i="4"/>
  <c r="J19" i="4"/>
  <c r="H16" i="4"/>
  <c r="G16" i="4"/>
  <c r="J15" i="4"/>
  <c r="J14" i="4"/>
  <c r="J13" i="4"/>
  <c r="J12" i="4"/>
  <c r="J11" i="4"/>
  <c r="Z53" i="3"/>
  <c r="S11" i="3"/>
  <c r="S12" i="3"/>
  <c r="S13" i="3"/>
  <c r="S14" i="3"/>
  <c r="S17" i="3"/>
  <c r="S18" i="3"/>
  <c r="S21" i="3"/>
  <c r="S22" i="3"/>
  <c r="S23" i="3"/>
  <c r="S24" i="3"/>
  <c r="S27" i="3"/>
  <c r="S28" i="3"/>
  <c r="S30" i="3"/>
  <c r="S34" i="3"/>
  <c r="S35" i="3"/>
  <c r="S36" i="3"/>
  <c r="S37" i="3"/>
  <c r="S38" i="3"/>
  <c r="S39" i="3"/>
  <c r="S40" i="3"/>
  <c r="S41" i="3"/>
  <c r="S42" i="3"/>
  <c r="S43" i="3"/>
  <c r="S44" i="3"/>
  <c r="S45" i="3"/>
  <c r="S48" i="3"/>
  <c r="S49" i="3"/>
  <c r="S50" i="3"/>
  <c r="S52" i="3"/>
  <c r="S53" i="3"/>
  <c r="P11" i="3"/>
  <c r="P12" i="3"/>
  <c r="P13" i="3"/>
  <c r="P14" i="3"/>
  <c r="P17" i="3"/>
  <c r="P18" i="3"/>
  <c r="P21" i="3"/>
  <c r="P22" i="3"/>
  <c r="P23" i="3"/>
  <c r="P24" i="3"/>
  <c r="P27" i="3"/>
  <c r="P28" i="3"/>
  <c r="P30" i="3"/>
  <c r="P34" i="3"/>
  <c r="P35" i="3"/>
  <c r="P36" i="3"/>
  <c r="P37" i="3"/>
  <c r="P38" i="3"/>
  <c r="P39" i="3"/>
  <c r="P40" i="3"/>
  <c r="P41" i="3"/>
  <c r="P42" i="3"/>
  <c r="P43" i="3"/>
  <c r="P44" i="3"/>
  <c r="P45" i="3"/>
  <c r="P48" i="3"/>
  <c r="P49" i="3"/>
  <c r="P50" i="3"/>
  <c r="P52" i="3"/>
  <c r="P53" i="3"/>
  <c r="M14" i="3"/>
  <c r="M18" i="3"/>
  <c r="M22" i="3"/>
  <c r="M23" i="3"/>
  <c r="M24" i="3"/>
  <c r="M28" i="3"/>
  <c r="M30" i="3"/>
  <c r="M40" i="3"/>
  <c r="M41" i="3"/>
  <c r="M42" i="3"/>
  <c r="M43" i="3"/>
  <c r="M44" i="3"/>
  <c r="M45" i="3"/>
  <c r="M50" i="3"/>
  <c r="M52" i="3"/>
  <c r="M53" i="3"/>
  <c r="L11" i="3"/>
  <c r="L12" i="3"/>
  <c r="L13" i="3"/>
  <c r="L14" i="3"/>
  <c r="L17" i="3"/>
  <c r="L18" i="3"/>
  <c r="L21" i="3"/>
  <c r="L24" i="3"/>
  <c r="L27" i="3"/>
  <c r="L28" i="3"/>
  <c r="L30" i="3"/>
  <c r="L34" i="3"/>
  <c r="L35" i="3"/>
  <c r="L36" i="3"/>
  <c r="L37" i="3"/>
  <c r="L38" i="3"/>
  <c r="L39" i="3"/>
  <c r="L45" i="3"/>
  <c r="L48" i="3"/>
  <c r="L49" i="3"/>
  <c r="L50" i="3"/>
  <c r="L52" i="3"/>
  <c r="L53" i="3"/>
  <c r="K11" i="3"/>
  <c r="K12" i="3"/>
  <c r="K13" i="3"/>
  <c r="K17" i="3"/>
  <c r="K21" i="3"/>
  <c r="K22" i="3"/>
  <c r="K23" i="3"/>
  <c r="K27" i="3"/>
  <c r="K34" i="3"/>
  <c r="K35" i="3"/>
  <c r="K36" i="3"/>
  <c r="K37" i="3"/>
  <c r="K38" i="3"/>
  <c r="K39" i="3"/>
  <c r="K40" i="3"/>
  <c r="K41" i="3"/>
  <c r="K42" i="3"/>
  <c r="K43" i="3"/>
  <c r="K44" i="3"/>
  <c r="K48" i="3"/>
  <c r="K49" i="3"/>
  <c r="K53" i="3"/>
  <c r="H53" i="3"/>
  <c r="G53" i="3"/>
  <c r="H52" i="3"/>
  <c r="G52" i="3"/>
  <c r="H50" i="3"/>
  <c r="G50" i="3"/>
  <c r="J49" i="3"/>
  <c r="J48" i="3"/>
  <c r="H45" i="3"/>
  <c r="G45" i="3"/>
  <c r="J44" i="3"/>
  <c r="J43" i="3"/>
  <c r="J42" i="3"/>
  <c r="J41" i="3"/>
  <c r="J40" i="3"/>
  <c r="J39" i="3"/>
  <c r="J38" i="3"/>
  <c r="J37" i="3"/>
  <c r="J36" i="3"/>
  <c r="J35" i="3"/>
  <c r="J34" i="3"/>
  <c r="H30" i="3"/>
  <c r="G30" i="3"/>
  <c r="H28" i="3"/>
  <c r="G28" i="3"/>
  <c r="J27" i="3"/>
  <c r="H24" i="3"/>
  <c r="G24" i="3"/>
  <c r="J23" i="3"/>
  <c r="J22" i="3"/>
  <c r="J21" i="3"/>
  <c r="H18" i="3"/>
  <c r="G18" i="3"/>
  <c r="J17" i="3"/>
  <c r="H14" i="3"/>
  <c r="G14" i="3"/>
  <c r="J13" i="3"/>
  <c r="J12" i="3"/>
  <c r="J11" i="3"/>
  <c r="F11" i="2"/>
  <c r="E11" i="2"/>
  <c r="D11" i="2"/>
  <c r="C11" i="2"/>
</calcChain>
</file>

<file path=xl/sharedStrings.xml><?xml version="1.0" encoding="utf-8"?>
<sst xmlns="http://schemas.openxmlformats.org/spreadsheetml/2006/main" count="678" uniqueCount="404">
  <si>
    <t xml:space="preserve">           Rozpočet</t>
  </si>
  <si>
    <t>Názov stavby</t>
  </si>
  <si>
    <t xml:space="preserve"> Zberný dvor Podolie</t>
  </si>
  <si>
    <t>JKSO</t>
  </si>
  <si>
    <t>Názov objektu</t>
  </si>
  <si>
    <t>EČO</t>
  </si>
  <si>
    <t xml:space="preserve">   </t>
  </si>
  <si>
    <t>Miesto</t>
  </si>
  <si>
    <t>Podolie</t>
  </si>
  <si>
    <t>IČO</t>
  </si>
  <si>
    <t>IČ DPH</t>
  </si>
  <si>
    <t>Objednávateľ</t>
  </si>
  <si>
    <t>Obec Podolie</t>
  </si>
  <si>
    <t>Projektant</t>
  </si>
  <si>
    <t>Ing. Jozef Petráš</t>
  </si>
  <si>
    <t>Zhotoviteľ</t>
  </si>
  <si>
    <t>Spracoval</t>
  </si>
  <si>
    <t>Ing. Jozef Illa</t>
  </si>
  <si>
    <t>Rozpočet číslo</t>
  </si>
  <si>
    <t>Dňa</t>
  </si>
  <si>
    <t xml:space="preserve">                Merné a účelové jednotky</t>
  </si>
  <si>
    <t xml:space="preserve">            Počet</t>
  </si>
  <si>
    <t xml:space="preserve">    Náklady / 1 m.j.</t>
  </si>
  <si>
    <t xml:space="preserve">             Počet</t>
  </si>
  <si>
    <t xml:space="preserve">     Náklady / 1 m.j.</t>
  </si>
  <si>
    <t xml:space="preserve">                Počet</t>
  </si>
  <si>
    <t xml:space="preserve">        Náklady / 1 m.j.</t>
  </si>
  <si>
    <t xml:space="preserve">                Rozpočtové náklady v</t>
  </si>
  <si>
    <t>EUR</t>
  </si>
  <si>
    <t>A</t>
  </si>
  <si>
    <t>Základné rozp. náklady</t>
  </si>
  <si>
    <t>B</t>
  </si>
  <si>
    <t>Doplnkové náklady</t>
  </si>
  <si>
    <t>C</t>
  </si>
  <si>
    <t>Vedľajšie rozpočtové náklady</t>
  </si>
  <si>
    <t>1</t>
  </si>
  <si>
    <t>HSV</t>
  </si>
  <si>
    <t>Dodávky</t>
  </si>
  <si>
    <t>8</t>
  </si>
  <si>
    <t>Práca nadčas</t>
  </si>
  <si>
    <t>13</t>
  </si>
  <si>
    <t xml:space="preserve">Zariad. staveniska   </t>
  </si>
  <si>
    <t>2</t>
  </si>
  <si>
    <t>Montáž</t>
  </si>
  <si>
    <t>9</t>
  </si>
  <si>
    <t>Bez pevnej podl.</t>
  </si>
  <si>
    <t>14</t>
  </si>
  <si>
    <t xml:space="preserve">Mimostav. doprava   </t>
  </si>
  <si>
    <t>3</t>
  </si>
  <si>
    <t>PSV</t>
  </si>
  <si>
    <t>10</t>
  </si>
  <si>
    <t>Kultúrna pamiatka</t>
  </si>
  <si>
    <t>15</t>
  </si>
  <si>
    <t xml:space="preserve">Územné vplyvy   </t>
  </si>
  <si>
    <t>4</t>
  </si>
  <si>
    <t>11</t>
  </si>
  <si>
    <t>16</t>
  </si>
  <si>
    <t xml:space="preserve">Prevádzkové vplyvy   </t>
  </si>
  <si>
    <t>5</t>
  </si>
  <si>
    <t>"M"</t>
  </si>
  <si>
    <t>17</t>
  </si>
  <si>
    <t xml:space="preserve">Ostatné   </t>
  </si>
  <si>
    <t>6</t>
  </si>
  <si>
    <t>18</t>
  </si>
  <si>
    <t>VRN z rozpočtu</t>
  </si>
  <si>
    <t>7</t>
  </si>
  <si>
    <t>ZRN (r. 1-6)</t>
  </si>
  <si>
    <t>12</t>
  </si>
  <si>
    <t>DN (r. 8-11)</t>
  </si>
  <si>
    <t>19</t>
  </si>
  <si>
    <t>VRN (r. 13-18)</t>
  </si>
  <si>
    <t>20</t>
  </si>
  <si>
    <t>HZS</t>
  </si>
  <si>
    <t>21</t>
  </si>
  <si>
    <t>Kompl. činnosť</t>
  </si>
  <si>
    <t>22</t>
  </si>
  <si>
    <t>Ostatné náklady</t>
  </si>
  <si>
    <t>D</t>
  </si>
  <si>
    <t>Celkové náklady</t>
  </si>
  <si>
    <t>23</t>
  </si>
  <si>
    <t>Súčet 7, 12, 19-22</t>
  </si>
  <si>
    <t>Dátum a podpis</t>
  </si>
  <si>
    <t>Pečiatka</t>
  </si>
  <si>
    <t>24</t>
  </si>
  <si>
    <t>DPH</t>
  </si>
  <si>
    <t>% z</t>
  </si>
  <si>
    <t>25</t>
  </si>
  <si>
    <t>Cena s DPH (r. 23-24)</t>
  </si>
  <si>
    <t>E</t>
  </si>
  <si>
    <t>Prípočty a odpočty</t>
  </si>
  <si>
    <t>26</t>
  </si>
  <si>
    <t>Dodávky zadávateľa</t>
  </si>
  <si>
    <t>27</t>
  </si>
  <si>
    <t>Kĺzavá doložka</t>
  </si>
  <si>
    <t>28</t>
  </si>
  <si>
    <t>Zvýhodnenie + -</t>
  </si>
  <si>
    <t>Rekapitulácia rozpočtu</t>
  </si>
  <si>
    <t xml:space="preserve">           Sadzby DPH</t>
  </si>
  <si>
    <t xml:space="preserve">   A   </t>
  </si>
  <si>
    <t xml:space="preserve">   B   </t>
  </si>
  <si>
    <t>Stavba Zberný dvor Podolie</t>
  </si>
  <si>
    <t>ZRN</t>
  </si>
  <si>
    <t>VRN</t>
  </si>
  <si>
    <t>Kompl.čin.</t>
  </si>
  <si>
    <t>Ost. náklady</t>
  </si>
  <si>
    <t>Cena</t>
  </si>
  <si>
    <t>Oplotenie</t>
  </si>
  <si>
    <t>Prístrešok</t>
  </si>
  <si>
    <t>Spevnené plochy</t>
  </si>
  <si>
    <t>SO 03 -Stojisko č. 3 na parc.č. 196/33 8,0x3,0 m</t>
  </si>
  <si>
    <t xml:space="preserve">           Celkom bez DPH</t>
  </si>
  <si>
    <t xml:space="preserve">           DPH 20% z </t>
  </si>
  <si>
    <t xml:space="preserve">           DPH 0% z </t>
  </si>
  <si>
    <t xml:space="preserve">           Celkom</t>
  </si>
  <si>
    <t>Odberateľ: Obec Podolie</t>
  </si>
  <si>
    <t xml:space="preserve">Spracoval: </t>
  </si>
  <si>
    <t xml:space="preserve">Projektant: </t>
  </si>
  <si>
    <t xml:space="preserve">Ks: </t>
  </si>
  <si>
    <t xml:space="preserve">Dodávateľ: </t>
  </si>
  <si>
    <t>Objekt Oplotenie</t>
  </si>
  <si>
    <t>Prehľad rozpočtových nákladov</t>
  </si>
  <si>
    <t>Por.č.</t>
  </si>
  <si>
    <t>Cenník</t>
  </si>
  <si>
    <t>Kód položky</t>
  </si>
  <si>
    <t>Názov</t>
  </si>
  <si>
    <t>Mj</t>
  </si>
  <si>
    <t>Množstvo</t>
  </si>
  <si>
    <t>Materiál</t>
  </si>
  <si>
    <t>Cena celkom</t>
  </si>
  <si>
    <t>Hmotnosť</t>
  </si>
  <si>
    <t>Suť</t>
  </si>
  <si>
    <t>Práce HSV</t>
  </si>
  <si>
    <t>ZEMNÉ PRÁCE</t>
  </si>
  <si>
    <t xml:space="preserve">  1/A 1</t>
  </si>
  <si>
    <t xml:space="preserve"> 131101101</t>
  </si>
  <si>
    <t>Výkop nezapaženej jamy v hornine 1-2, do 100 m3</t>
  </si>
  <si>
    <t>m3</t>
  </si>
  <si>
    <t xml:space="preserve"> 162301101</t>
  </si>
  <si>
    <t>Vodorovné premiestnenie výkopku po spevnenej ceste,horniny tr.1-4 do 500 m</t>
  </si>
  <si>
    <t xml:space="preserve"> 171101111</t>
  </si>
  <si>
    <t>Uloženie sypaniny do násypu nesúdržnej horníny v aktívnej zóne</t>
  </si>
  <si>
    <t>ZÁKLADY</t>
  </si>
  <si>
    <t xml:space="preserve"> 11/A 1</t>
  </si>
  <si>
    <t xml:space="preserve"> 275313611</t>
  </si>
  <si>
    <t>Betón základových pätiek, prostý tr.C 20/25</t>
  </si>
  <si>
    <t>ZVISLÉ KONŠTRUKCIE</t>
  </si>
  <si>
    <t xml:space="preserve"> 15/A 4</t>
  </si>
  <si>
    <t xml:space="preserve"> 338171121</t>
  </si>
  <si>
    <t>Osadenie stĺpika oceľového plotového do výšky 2.80m</t>
  </si>
  <si>
    <t>kus</t>
  </si>
  <si>
    <t>S/S20</t>
  </si>
  <si>
    <t xml:space="preserve"> 3133105800</t>
  </si>
  <si>
    <t>Vzpera pre stĺpik pozinkovaný 1,40m</t>
  </si>
  <si>
    <t xml:space="preserve"> 3133106200</t>
  </si>
  <si>
    <t>Stĺpik pre plot pozinkovaný v. 2,85m</t>
  </si>
  <si>
    <t>PRESUNY HMÔT</t>
  </si>
  <si>
    <t xml:space="preserve"> 998151111</t>
  </si>
  <si>
    <t>Presun hmôt pre obj.8152, 8153,8159,zvislá nosná konštr.z tehál,tvárnic,blokov výšky do 10 m</t>
  </si>
  <si>
    <t>t</t>
  </si>
  <si>
    <t>Práce PSV</t>
  </si>
  <si>
    <t>KOVOVÉ DOPLNKOVÉ KONŠTRUKCIE</t>
  </si>
  <si>
    <t>767/A 3</t>
  </si>
  <si>
    <t xml:space="preserve"> 767911130</t>
  </si>
  <si>
    <t>Montáž oplotenia strojového pletiva, s výškou do 1,6 do 2,0 m</t>
  </si>
  <si>
    <t>m</t>
  </si>
  <si>
    <t xml:space="preserve"> 767920210</t>
  </si>
  <si>
    <t>Montáž vrát a vrátok k oploteniu osadzovaných na stĺpiky oceľové, s plochou jednotlivo do 2 m2</t>
  </si>
  <si>
    <t xml:space="preserve"> 767920240</t>
  </si>
  <si>
    <t>Montáž vrát a vrátok k oploteniu osadzovaných na stĺpiky oceľové, s plochou jednotlivo nad 6 do 8 m2</t>
  </si>
  <si>
    <t xml:space="preserve"> 767995104</t>
  </si>
  <si>
    <t>Montáž ostatných atypických kovových stavebných doplnkových konštrukcií nad 20 do 50 kg</t>
  </si>
  <si>
    <t>kg</t>
  </si>
  <si>
    <t xml:space="preserve"> 998767201</t>
  </si>
  <si>
    <t>Presun hmôt pre kovové stavebné doplnkové konštrukcie v objektoch výšky do 6 m</t>
  </si>
  <si>
    <t>%</t>
  </si>
  <si>
    <t>R/R 0</t>
  </si>
  <si>
    <t xml:space="preserve"> 5539610781</t>
  </si>
  <si>
    <t>Stl´pik pozinkovaný priem. 108/4</t>
  </si>
  <si>
    <t xml:space="preserve"> </t>
  </si>
  <si>
    <t>S/S10</t>
  </si>
  <si>
    <t xml:space="preserve"> 1561516000</t>
  </si>
  <si>
    <t>Drôt viazací pozinkovaný mäkký 11 343, EN S235JRG1, D 1,8 mm</t>
  </si>
  <si>
    <t xml:space="preserve"> 1561531100</t>
  </si>
  <si>
    <t xml:space="preserve">napínací drôt pozinkovaný D  3,15/min.82m,  </t>
  </si>
  <si>
    <t xml:space="preserve"> 3132470800</t>
  </si>
  <si>
    <t>Sieť so štvorcovými okami,  11343  pozinkovaná 50,0/2,24mm/2,00m</t>
  </si>
  <si>
    <t>m2</t>
  </si>
  <si>
    <t>S/S50</t>
  </si>
  <si>
    <t xml:space="preserve"> 5534492800</t>
  </si>
  <si>
    <t>Vráta jednokrídlové oceľové otváravé roz. 100x200cm</t>
  </si>
  <si>
    <t xml:space="preserve"> 5534493000</t>
  </si>
  <si>
    <t>Vráta dvojkrídlové oceľové otváravé roz. 400x200cm</t>
  </si>
  <si>
    <t>NÁTERY</t>
  </si>
  <si>
    <t>783/A 1</t>
  </si>
  <si>
    <t xml:space="preserve"> 783225100</t>
  </si>
  <si>
    <t>Nátery kov.stav.doplnk.konštr. syntetické farby na vzduchu schnúce dvojnás. 1x s emailov.</t>
  </si>
  <si>
    <t xml:space="preserve"> 783226100</t>
  </si>
  <si>
    <t>Nátery kov.stav.doplnk.konštr. syntetické farby; na vzduchu schnúce základný</t>
  </si>
  <si>
    <t>Celkom</t>
  </si>
  <si>
    <t>Objekt Prístrešok</t>
  </si>
  <si>
    <t xml:space="preserve"> 132201101</t>
  </si>
  <si>
    <t>Výkop ryhy do šírky 600 mm v horn.3 do 100 m3</t>
  </si>
  <si>
    <t xml:space="preserve"> 162201102</t>
  </si>
  <si>
    <t>Vodorovné premiestnenie výkopku z horniny 1-4 nad 20-50m</t>
  </si>
  <si>
    <t>M3</t>
  </si>
  <si>
    <t xml:space="preserve"> 162601102</t>
  </si>
  <si>
    <t>Vodorovné premiestnenie výkopku tr.1-4 do 5000 m</t>
  </si>
  <si>
    <t xml:space="preserve"> 171201201</t>
  </si>
  <si>
    <t>Uloženie sypaniny na skládky do 100 m3</t>
  </si>
  <si>
    <t xml:space="preserve"> 171209002</t>
  </si>
  <si>
    <t>Poplatok za skladovanie - zemina a kamenivo (17 05) ostatné</t>
  </si>
  <si>
    <t xml:space="preserve"> 274313521</t>
  </si>
  <si>
    <t>Betón základových pásov, prostý tr.C 12/15</t>
  </si>
  <si>
    <t>POVRCHOVÉ ÚPRAVY</t>
  </si>
  <si>
    <t xml:space="preserve"> 631315511</t>
  </si>
  <si>
    <t>Mazanina z betónu prostého tr.C 12/15 hr.nad 120 do 240 mm</t>
  </si>
  <si>
    <t xml:space="preserve"> 631351101</t>
  </si>
  <si>
    <t>Debnenie stien, rýh a otvorov v podlahách zhotovenie</t>
  </si>
  <si>
    <t xml:space="preserve"> 631351102</t>
  </si>
  <si>
    <t>Debnenie stien, rýh a otvorov v podlahách odstránenie</t>
  </si>
  <si>
    <t xml:space="preserve"> 631362021</t>
  </si>
  <si>
    <t>Výstuž mazanín z betónov (z kameniva) a z ľahkých betónov zo zváraných sietí z drôtov typu KARI</t>
  </si>
  <si>
    <t>OSTATNÉ PRÁCE</t>
  </si>
  <si>
    <t xml:space="preserve"> 953943122</t>
  </si>
  <si>
    <t>Osadenie drobných kovových predmetov do betónu pred zabetónovaním, hmotnosti 1-5 kg/kus</t>
  </si>
  <si>
    <t>KONŠTRUKCIE KLAMPIARSKE</t>
  </si>
  <si>
    <t>764/A 6</t>
  </si>
  <si>
    <t xml:space="preserve"> 764721113</t>
  </si>
  <si>
    <t>Oplechovanie ríms poplast.plech, rš 200 mm</t>
  </si>
  <si>
    <t xml:space="preserve"> 764721115</t>
  </si>
  <si>
    <t>Oplechovanie poplast.plechom záveterná lišta, rš 330 mm</t>
  </si>
  <si>
    <t xml:space="preserve"> 764751112</t>
  </si>
  <si>
    <t>Odpadné rúry hranaté rovné SROR D 100 mm</t>
  </si>
  <si>
    <t xml:space="preserve"> 764751142</t>
  </si>
  <si>
    <t>Odpadné rúry- výtokové koleno UTK D 100 mm</t>
  </si>
  <si>
    <t xml:space="preserve"> 764761111</t>
  </si>
  <si>
    <t>Žľaby poplastovaný plech podokapné hranaté RER veľkosť 136 mm</t>
  </si>
  <si>
    <t xml:space="preserve"> 764761161</t>
  </si>
  <si>
    <t>Žľaby čelo štvorhranné RERGV/RERGH veľkosť 136 mm</t>
  </si>
  <si>
    <t xml:space="preserve"> 764761227</t>
  </si>
  <si>
    <t>Žľaby spojka hranatých žľabov s tesnením a tmelením RERSK veľkosť 136 mm</t>
  </si>
  <si>
    <t xml:space="preserve"> 764761235</t>
  </si>
  <si>
    <t>Žľaby-kotlík REOK k štvorhranným žľabom veľkosť 136 mm</t>
  </si>
  <si>
    <t>764/A 7</t>
  </si>
  <si>
    <t xml:space="preserve"> 998764201</t>
  </si>
  <si>
    <t>Presun hmôt pre konštrukcie klampiarske v objektoch výšky do 6 m</t>
  </si>
  <si>
    <t>767/A 1</t>
  </si>
  <si>
    <t xml:space="preserve"> 767392113</t>
  </si>
  <si>
    <t>Montáž krytiny striech plechom tvarovaným pristrelením</t>
  </si>
  <si>
    <t xml:space="preserve"> 767423122</t>
  </si>
  <si>
    <t xml:space="preserve">Montáž opláštenia oplechovania rohu </t>
  </si>
  <si>
    <t xml:space="preserve"> 767424101</t>
  </si>
  <si>
    <t>Montáž opláštenia trapézovým plechom na oceľ. nosnú konštr.</t>
  </si>
  <si>
    <t xml:space="preserve"> 767920250</t>
  </si>
  <si>
    <t>Montáž vrát na stĺpiky oceľové, s plochou jednotl. nad 8 do 10 m2</t>
  </si>
  <si>
    <t xml:space="preserve"> 1388001700</t>
  </si>
  <si>
    <t>Rannila 35 PE 25 hrúbka 0,75mm</t>
  </si>
  <si>
    <t xml:space="preserve"> m2</t>
  </si>
  <si>
    <t xml:space="preserve"> 1381477280</t>
  </si>
  <si>
    <t>Rovný plech 1250/0,75mm-PE 25my RAL štand/7my-lemovka, obj.č.1250075BB/SL, CB PROFIL Slovensko,s.r.o.</t>
  </si>
  <si>
    <t xml:space="preserve"> 783125530</t>
  </si>
  <si>
    <t>Nátery oceľ.konštr. syntetické ľahkých "C", veľmi ľahkých "CC" farby šedej dvojnás. 1x s emailovaním</t>
  </si>
  <si>
    <t xml:space="preserve"> 783125730</t>
  </si>
  <si>
    <t>Nátery oceľ.konštr. syntetické ľahkých "C" alebo veľmi ľahkých "CC" farby šedej základný</t>
  </si>
  <si>
    <t>Montážne práce</t>
  </si>
  <si>
    <t>M-43 MONTÁŽ OCEĽOVÝCH KONŠTRUKCIÍ</t>
  </si>
  <si>
    <t>943/M43</t>
  </si>
  <si>
    <t xml:space="preserve"> 430861005</t>
  </si>
  <si>
    <t>Montáž rôznych dielov OK - prvá cenová krivka do 2 000 kg vrátane</t>
  </si>
  <si>
    <t xml:space="preserve"> 13410780001</t>
  </si>
  <si>
    <t>Oceľové profily+kotevné platne, dodávka</t>
  </si>
  <si>
    <t xml:space="preserve"> t</t>
  </si>
  <si>
    <t xml:space="preserve"> 13410780002</t>
  </si>
  <si>
    <t>Výroba oceľovej konštrukcie vrátane otryskovania</t>
  </si>
  <si>
    <t>P/PC</t>
  </si>
  <si>
    <t xml:space="preserve"> PM</t>
  </si>
  <si>
    <t>Podružný materiál</t>
  </si>
  <si>
    <t xml:space="preserve"> MD</t>
  </si>
  <si>
    <t>Mimostavenisková doprava</t>
  </si>
  <si>
    <t xml:space="preserve">% </t>
  </si>
  <si>
    <t>Objekt Spevnené plochy</t>
  </si>
  <si>
    <t xml:space="preserve"> 122301102</t>
  </si>
  <si>
    <t>Odkopávka a prekopávka nezapažená v hornine 4, nad 100 do 1000 m3</t>
  </si>
  <si>
    <t xml:space="preserve"> 122301109</t>
  </si>
  <si>
    <t>Odkopávky a prekopávky nezapažené. Príplatok za lepivosť horniny 4</t>
  </si>
  <si>
    <t xml:space="preserve"> 162701112</t>
  </si>
  <si>
    <t>Vodorovné premiestnenie výkopku po spevnenej ceste, horniny tr.1-4 do 15000 m</t>
  </si>
  <si>
    <t xml:space="preserve"> 162701119</t>
  </si>
  <si>
    <t>Vodorovné premiestnenie výkopku po spevnenej ceste, horniny tr.1-4-príplatok k cene za každých ďalších i začatých 1000 m</t>
  </si>
  <si>
    <t xml:space="preserve"> 167101101</t>
  </si>
  <si>
    <t>Nakladanie neuľahnutého výkopku z hornín tr.1-4 do 100 m3</t>
  </si>
  <si>
    <t xml:space="preserve"> 171101103</t>
  </si>
  <si>
    <t>Uloženie sypaniny súdržnej horniny s mierou zhutnenia nad 96 do 100 % podľa Proctor-Standard</t>
  </si>
  <si>
    <t xml:space="preserve"> 171201101</t>
  </si>
  <si>
    <t>Uloženie sypaniny do násypov s rozprestretím sypaniny vo vrstvách a s hrubým urovnaním nezhutnených</t>
  </si>
  <si>
    <t xml:space="preserve"> 181101102</t>
  </si>
  <si>
    <t>Úprava pláne v zárezoch v hornine 1-4 so zhutnením</t>
  </si>
  <si>
    <t xml:space="preserve"> 181301103</t>
  </si>
  <si>
    <t>Rozprestretie ornice v rovine , plocha do 500 m3,hr.200 mm</t>
  </si>
  <si>
    <t>221/B 1</t>
  </si>
  <si>
    <t xml:space="preserve"> 113107222</t>
  </si>
  <si>
    <t>Odstránenie krytu v ploche nad 200 m2 z kameniva hrubého drveného, hr.100 do 200 mm,  -0,23500t</t>
  </si>
  <si>
    <t xml:space="preserve">  2/A 1</t>
  </si>
  <si>
    <t xml:space="preserve"> 289971212</t>
  </si>
  <si>
    <t>Zhotovenie vrstvy z geotextílie na upravenom povrchu v sklone do 1 : 5 , šírky nad 3 do 6 m</t>
  </si>
  <si>
    <t>S/S90</t>
  </si>
  <si>
    <t xml:space="preserve"> 6936651400</t>
  </si>
  <si>
    <t>Geotextílie netkané polypropylénové  pp 400</t>
  </si>
  <si>
    <t>SPEVNENÉ PLOCHY</t>
  </si>
  <si>
    <t>221/A 1</t>
  </si>
  <si>
    <t xml:space="preserve"> 564861114</t>
  </si>
  <si>
    <t>Podklad zo štrkodrviny s rozprestrením a zhutnením, hr.po zhutnení 230 mm</t>
  </si>
  <si>
    <t xml:space="preserve"> 564871111</t>
  </si>
  <si>
    <t>Podklad zo štrkodrviny s rozprestrením a zhutnením, hr.po zhutnení 250 mm</t>
  </si>
  <si>
    <t xml:space="preserve"> 596911212</t>
  </si>
  <si>
    <t>Kladenie zámkovej dlažby  hr.8cm pre peších nad 20 m2</t>
  </si>
  <si>
    <t>S/S70</t>
  </si>
  <si>
    <t xml:space="preserve"> 5921950410</t>
  </si>
  <si>
    <t>Dlažba betónová  EX-EK 20x20x8 cm SIVÁ</t>
  </si>
  <si>
    <t xml:space="preserve"> 914001111</t>
  </si>
  <si>
    <t>Osadenie a montáž cestnej zvislej dopravnej značky na stľpik, stľp,konzolu alebo objekt</t>
  </si>
  <si>
    <t xml:space="preserve"> 917862111</t>
  </si>
  <si>
    <t>Osadenie chodník. obrub. betón. stojatého s bočnou oporou z betónu prostého tr. C 10/12, 5 do lôžka</t>
  </si>
  <si>
    <t xml:space="preserve"> 919735113</t>
  </si>
  <si>
    <t>Rezanie existujúceho asfaltového krytu alebo podkladu hĺbky nad 100 do 150 mm</t>
  </si>
  <si>
    <t xml:space="preserve"> 979082213</t>
  </si>
  <si>
    <t>Vodorovná doprava sutiny so zložením a hrubým urovnaním na vzdialenosť do 1 km</t>
  </si>
  <si>
    <t xml:space="preserve"> 979082219</t>
  </si>
  <si>
    <t>Príplatok k cene za každý ďalší aj začatý 1 km nad 1 km</t>
  </si>
  <si>
    <t>221/C 1</t>
  </si>
  <si>
    <t xml:space="preserve"> 919731114</t>
  </si>
  <si>
    <t>Zarovnanie styčnej plochy pozdľž vybúranej časti komunikácie z betónu prostého hr.nad 150 do 250 mm</t>
  </si>
  <si>
    <t>S/S40</t>
  </si>
  <si>
    <t xml:space="preserve"> 4044723001</t>
  </si>
  <si>
    <t>Dopravná značka daj prednosť v jazde!, Al / Reflexnosť - Trieda 2,    700 mm kod  P1</t>
  </si>
  <si>
    <t xml:space="preserve"> 4044725001</t>
  </si>
  <si>
    <t>Dopravná značka hlavná cesta, Al / Reflexnosť - Trieda 2, 500/500 mm kod P8</t>
  </si>
  <si>
    <t xml:space="preserve"> 4044777000</t>
  </si>
  <si>
    <t>Stlpiky Zn stĺpik, f60 mm / 1 bm</t>
  </si>
  <si>
    <t xml:space="preserve"> 4044777004</t>
  </si>
  <si>
    <t>objímka, f60 mm</t>
  </si>
  <si>
    <t xml:space="preserve"> 4044777006</t>
  </si>
  <si>
    <t>Stlpiky viečko stĺpika, f60 mm</t>
  </si>
  <si>
    <t xml:space="preserve"> 5922903060</t>
  </si>
  <si>
    <t>Obrubník cestný 100/25/15 cm, sivá</t>
  </si>
  <si>
    <t xml:space="preserve"> 5922903070</t>
  </si>
  <si>
    <t>SEMMELROCK Obrubník cestný 25/25/15 cm, sivá</t>
  </si>
  <si>
    <t xml:space="preserve"> 998225111</t>
  </si>
  <si>
    <t>Presun hmôt pre pozemnú komunikáciu a letisko s krytom asfaltovým akejkoľvek dĺžky objektu</t>
  </si>
  <si>
    <t xml:space="preserve">ROZPOČET  </t>
  </si>
  <si>
    <t>Stavba:   Zberný dvor Podolie</t>
  </si>
  <si>
    <t>Objekt:   SO 03 -Stojisko č. 3 na parc.č. 196/33 8,0x3,0 m</t>
  </si>
  <si>
    <t xml:space="preserve">Objednávateľ:   </t>
  </si>
  <si>
    <t xml:space="preserve">Zhotoviteľ:   </t>
  </si>
  <si>
    <t xml:space="preserve">Spracoval:   </t>
  </si>
  <si>
    <t xml:space="preserve">Miesto:  </t>
  </si>
  <si>
    <t>Č.</t>
  </si>
  <si>
    <t>Popis</t>
  </si>
  <si>
    <t>MJ</t>
  </si>
  <si>
    <t>Množstvo celkom</t>
  </si>
  <si>
    <t>Cena jednotková</t>
  </si>
  <si>
    <t>Hmotnosť celkom</t>
  </si>
  <si>
    <t xml:space="preserve">Práce a dodávky HSV   </t>
  </si>
  <si>
    <t xml:space="preserve">Zemné práce   </t>
  </si>
  <si>
    <t>122201102</t>
  </si>
  <si>
    <t xml:space="preserve">Odkopávka a prekopávka nezapažená v hornine 3, nad 100 do 1000 m3   </t>
  </si>
  <si>
    <t>122201109</t>
  </si>
  <si>
    <t xml:space="preserve">Odkopávky a prekopávky nezapažené. Príplatok k cenám za lepivosť horniny 3   </t>
  </si>
  <si>
    <t>167101102</t>
  </si>
  <si>
    <t xml:space="preserve">Nakladanie neuľahnutého výkopku z hornín tr.1-4 nad 100 do 1000 m3   </t>
  </si>
  <si>
    <t>162301122</t>
  </si>
  <si>
    <t xml:space="preserve">Vodorovné premiestnenie výkopku tr.1-4 do 3000 m   </t>
  </si>
  <si>
    <t>162501123</t>
  </si>
  <si>
    <t xml:space="preserve">Príplatok za každých ďalších 1000 m horniny 1-4 po spevnenj ceste   </t>
  </si>
  <si>
    <t>9790931111</t>
  </si>
  <si>
    <t xml:space="preserve">Uloženie výkopku na skládku s hrubým urovnaním bez zhutnenia   </t>
  </si>
  <si>
    <t>181101102</t>
  </si>
  <si>
    <t xml:space="preserve">Úprava pláne v zárezoch v hornine 1-4 so zhutnením   </t>
  </si>
  <si>
    <t xml:space="preserve">Komunikácie   </t>
  </si>
  <si>
    <t>564831111</t>
  </si>
  <si>
    <t xml:space="preserve">Podklad zo štrkodrviny s rozprestretím a zhutnením, po zhutnení hr. 100 mm (lôžko pod obrubníky)   </t>
  </si>
  <si>
    <t>564952111</t>
  </si>
  <si>
    <t xml:space="preserve">Podklad z mechanicky spevneného kameniva MSK s rozprestretím a zhutnením, po zhutnení hr. 150 mm   </t>
  </si>
  <si>
    <t>564962111</t>
  </si>
  <si>
    <t xml:space="preserve">Podklad z mechanicky spevneného kameniva MSK s rozprestretím a zhutnením, po zhutnení hr. 200 mm   </t>
  </si>
  <si>
    <t>596911211</t>
  </si>
  <si>
    <t xml:space="preserve">Kladenie zámkovej dlažby hr. 8 cm pre peších do 20 m2 so zriadením lôžka z kameniva hr. 4 cm   </t>
  </si>
  <si>
    <t>5921952490</t>
  </si>
  <si>
    <t xml:space="preserve">Dlažba Low value Premac HAKA 8N-normál 20x16,5x8cm, sivá   </t>
  </si>
  <si>
    <t xml:space="preserve">Ostatné konštrukcie a práce-búranie   </t>
  </si>
  <si>
    <t>916561111</t>
  </si>
  <si>
    <t xml:space="preserve">Osadenie záhonového alebo parkového obrubníka betón., do lôžka z bet. pros. tr. C 12/15 s bočnou oporou   </t>
  </si>
  <si>
    <t>5921954660</t>
  </si>
  <si>
    <t xml:space="preserve">Obrubník parkový 100x20x5 cm, sivý   </t>
  </si>
  <si>
    <t>ks</t>
  </si>
  <si>
    <t>918101111</t>
  </si>
  <si>
    <t xml:space="preserve">Lôžko pod obrubníky, krajníky alebo obruby z dlažob. kociek z betónu prostého tr. C 12/15   </t>
  </si>
  <si>
    <t>99</t>
  </si>
  <si>
    <t xml:space="preserve">Presun hmôt HSV   </t>
  </si>
  <si>
    <t>998223011</t>
  </si>
  <si>
    <t xml:space="preserve">Presun hmôt pre pozemné komunikácie s krytom dláždeným (822 2.3, 822 5.3) akejkoľvek dĺžky objektu   </t>
  </si>
  <si>
    <t xml:space="preserve">Celkom   </t>
  </si>
  <si>
    <t xml:space="preserve">Dátum: </t>
  </si>
  <si>
    <t xml:space="preserve">Dátum: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</si>
</sst>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164" formatCode="####;&quot;-&quot;####"/>
    <numFmt numFmtId="165" formatCode="m/yy"/>
    <numFmt numFmtId="166" formatCode="#,##0;&quot;-&quot;#,##0"/>
    <numFmt numFmtId="167" formatCode="#,##0.00;&quot;-&quot;#,##0.00"/>
    <numFmt numFmtId="168" formatCode="#,##0.000;&quot;-&quot;#,##0.000"/>
    <numFmt numFmtId="169" formatCode="0.00%;&quot;-&quot;0.00%"/>
    <numFmt numFmtId="170" formatCode="##&quot; &quot;######0.00"/>
    <numFmt numFmtId="171" formatCode="&quot; &quot;&quot; &quot;########0.000"/>
    <numFmt numFmtId="172" formatCode="########0.0000"/>
    <numFmt numFmtId="173" formatCode="#,##0;&quot;--&quot;#,##0"/>
    <numFmt numFmtId="174" formatCode="#,##0.000;&quot;--&quot;#,##0.000"/>
  </numFmts>
  <fonts count="27" x14ac:knownFonts="1">
    <font>
      <sz val="10"/>
      <color indexed="8"/>
      <name val="Arial"/>
    </font>
    <font>
      <sz val="8"/>
      <color indexed="8"/>
      <name val="MS Sans Serif"/>
    </font>
    <font>
      <b/>
      <sz val="18"/>
      <color indexed="10"/>
      <name val="Arial CE"/>
    </font>
    <font>
      <sz val="8"/>
      <color indexed="8"/>
      <name val="Arial"/>
    </font>
    <font>
      <b/>
      <sz val="8"/>
      <color indexed="8"/>
      <name val="Arial CE"/>
    </font>
    <font>
      <sz val="8"/>
      <color indexed="8"/>
      <name val="Arial CE"/>
    </font>
    <font>
      <sz val="7"/>
      <color indexed="8"/>
      <name val="Arial CE"/>
    </font>
    <font>
      <b/>
      <sz val="10"/>
      <color indexed="8"/>
      <name val="Arial"/>
    </font>
    <font>
      <sz val="10"/>
      <color indexed="8"/>
      <name val="Arial CE"/>
    </font>
    <font>
      <b/>
      <sz val="12"/>
      <color indexed="8"/>
      <name val="Arial"/>
    </font>
    <font>
      <b/>
      <sz val="8"/>
      <color indexed="8"/>
      <name val="Arial"/>
    </font>
    <font>
      <b/>
      <sz val="11"/>
      <color indexed="8"/>
      <name val="Arial CE"/>
    </font>
    <font>
      <b/>
      <sz val="7"/>
      <color indexed="8"/>
      <name val="Arial"/>
    </font>
    <font>
      <sz val="7"/>
      <color indexed="8"/>
      <name val="Arial"/>
    </font>
    <font>
      <b/>
      <sz val="10"/>
      <color indexed="8"/>
      <name val="Arial CE"/>
    </font>
    <font>
      <sz val="11"/>
      <color indexed="8"/>
      <name val="Arial"/>
    </font>
    <font>
      <b/>
      <sz val="9"/>
      <color indexed="10"/>
      <name val="Arial CE"/>
    </font>
    <font>
      <b/>
      <sz val="11"/>
      <color indexed="10"/>
      <name val="Arial CE"/>
    </font>
    <font>
      <b/>
      <sz val="14"/>
      <color indexed="8"/>
      <name val="Arial CE"/>
    </font>
    <font>
      <b/>
      <sz val="9"/>
      <color indexed="8"/>
      <name val="Arial CE"/>
    </font>
    <font>
      <sz val="9"/>
      <color indexed="8"/>
      <name val="Arial CE"/>
    </font>
    <font>
      <sz val="8"/>
      <color indexed="8"/>
      <name val="Arial CYR"/>
    </font>
    <font>
      <b/>
      <sz val="11"/>
      <color indexed="14"/>
      <name val="Arial CE"/>
    </font>
    <font>
      <b/>
      <sz val="10"/>
      <color indexed="14"/>
      <name val="Arial CE"/>
    </font>
    <font>
      <i/>
      <sz val="8"/>
      <color indexed="15"/>
      <name val="Arial CE"/>
    </font>
    <font>
      <u/>
      <sz val="10"/>
      <color theme="10"/>
      <name val="Arial"/>
    </font>
    <font>
      <u/>
      <sz val="10"/>
      <color theme="11"/>
      <name val="Arial"/>
    </font>
  </fonts>
  <fills count="4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3"/>
        <bgColor auto="1"/>
      </patternFill>
    </fill>
  </fills>
  <borders count="114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/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/>
      <top style="thin">
        <color indexed="8"/>
      </top>
      <bottom style="hair">
        <color indexed="8"/>
      </bottom>
      <diagonal/>
    </border>
    <border>
      <left/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/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/>
      <top style="hair">
        <color indexed="8"/>
      </top>
      <bottom style="thin">
        <color indexed="8"/>
      </bottom>
      <diagonal/>
    </border>
    <border>
      <left/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/>
      <top style="thin">
        <color indexed="8"/>
      </top>
      <bottom/>
      <diagonal/>
    </border>
    <border>
      <left/>
      <right style="hair">
        <color indexed="8"/>
      </right>
      <top/>
      <bottom/>
      <diagonal/>
    </border>
    <border>
      <left style="hair">
        <color indexed="8"/>
      </left>
      <right/>
      <top/>
      <bottom/>
      <diagonal/>
    </border>
    <border>
      <left style="thin">
        <color indexed="8"/>
      </left>
      <right/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hair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/>
      <right style="thin">
        <color indexed="8"/>
      </right>
      <top style="hair">
        <color indexed="8"/>
      </top>
      <bottom/>
      <diagonal/>
    </border>
    <border>
      <left/>
      <right style="medium">
        <color indexed="8"/>
      </right>
      <top style="hair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hair">
        <color indexed="8"/>
      </bottom>
      <diagonal/>
    </border>
    <border>
      <left/>
      <right style="thin">
        <color indexed="8"/>
      </right>
      <top style="medium">
        <color indexed="8"/>
      </top>
      <bottom style="hair">
        <color indexed="8"/>
      </bottom>
      <diagonal/>
    </border>
    <border>
      <left/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/>
      <top/>
      <bottom style="thin">
        <color indexed="8"/>
      </bottom>
      <diagonal/>
    </border>
    <border>
      <left/>
      <right/>
      <top style="hair">
        <color indexed="8"/>
      </top>
      <bottom style="medium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11"/>
      </bottom>
      <diagonal/>
    </border>
    <border>
      <left style="thin">
        <color indexed="9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9"/>
      </left>
      <right style="thin">
        <color indexed="11"/>
      </right>
      <top style="thin">
        <color indexed="9"/>
      </top>
      <bottom style="thin">
        <color indexed="9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 style="thin">
        <color indexed="9"/>
      </bottom>
      <diagonal/>
    </border>
    <border>
      <left style="thin">
        <color indexed="12"/>
      </left>
      <right style="thin">
        <color indexed="9"/>
      </right>
      <top style="thin">
        <color indexed="12"/>
      </top>
      <bottom style="thin">
        <color indexed="12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n">
        <color indexed="9"/>
      </left>
      <right style="thin">
        <color indexed="12"/>
      </right>
      <top style="thin">
        <color indexed="12"/>
      </top>
      <bottom/>
      <diagonal/>
    </border>
    <border>
      <left style="thin">
        <color indexed="12"/>
      </left>
      <right style="thin">
        <color indexed="9"/>
      </right>
      <top style="thin">
        <color indexed="12"/>
      </top>
      <bottom/>
      <diagonal/>
    </border>
    <border>
      <left style="thin">
        <color indexed="12"/>
      </left>
      <right style="thin">
        <color indexed="12"/>
      </right>
      <top style="thin">
        <color indexed="8"/>
      </top>
      <bottom style="thin">
        <color indexed="8"/>
      </bottom>
      <diagonal/>
    </border>
    <border>
      <left style="thin">
        <color indexed="12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12"/>
      </right>
      <top style="thin">
        <color indexed="8"/>
      </top>
      <bottom style="thin">
        <color indexed="8"/>
      </bottom>
      <diagonal/>
    </border>
    <border>
      <left/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2"/>
      </left>
      <right style="thin">
        <color indexed="12"/>
      </right>
      <top style="thin">
        <color indexed="8"/>
      </top>
      <bottom style="thin">
        <color indexed="12"/>
      </bottom>
      <diagonal/>
    </border>
    <border>
      <left style="thin">
        <color indexed="12"/>
      </left>
      <right style="thin">
        <color indexed="12"/>
      </right>
      <top/>
      <bottom style="thin">
        <color indexed="12"/>
      </bottom>
      <diagonal/>
    </border>
    <border>
      <left style="thin">
        <color indexed="12"/>
      </left>
      <right/>
      <top style="thin">
        <color indexed="12"/>
      </top>
      <bottom/>
      <diagonal/>
    </border>
    <border>
      <left/>
      <right/>
      <top style="thin">
        <color indexed="12"/>
      </top>
      <bottom/>
      <diagonal/>
    </border>
    <border>
      <left/>
      <right style="thin">
        <color indexed="12"/>
      </right>
      <top style="thin">
        <color indexed="12"/>
      </top>
      <bottom/>
      <diagonal/>
    </border>
    <border>
      <left style="thin">
        <color indexed="12"/>
      </left>
      <right/>
      <top/>
      <bottom/>
      <diagonal/>
    </border>
    <border>
      <left/>
      <right style="thin">
        <color indexed="12"/>
      </right>
      <top/>
      <bottom/>
      <diagonal/>
    </border>
    <border>
      <left style="thin">
        <color indexed="12"/>
      </left>
      <right/>
      <top/>
      <bottom style="thin">
        <color indexed="8"/>
      </bottom>
      <diagonal/>
    </border>
    <border>
      <left/>
      <right style="thin">
        <color indexed="12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2"/>
      </left>
      <right/>
      <top style="thin">
        <color indexed="8"/>
      </top>
      <bottom/>
      <diagonal/>
    </border>
    <border>
      <left/>
      <right style="thin">
        <color indexed="12"/>
      </right>
      <top style="thin">
        <color indexed="8"/>
      </top>
      <bottom/>
      <diagonal/>
    </border>
    <border>
      <left style="thin">
        <color indexed="12"/>
      </left>
      <right/>
      <top style="thin">
        <color indexed="8"/>
      </top>
      <bottom style="thin">
        <color indexed="12"/>
      </bottom>
      <diagonal/>
    </border>
    <border>
      <left/>
      <right/>
      <top style="thin">
        <color indexed="8"/>
      </top>
      <bottom style="thin">
        <color indexed="12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9"/>
      </left>
      <right/>
      <top style="thin">
        <color indexed="9"/>
      </top>
      <bottom style="thin">
        <color indexed="11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8"/>
      </top>
      <bottom style="thin">
        <color indexed="9"/>
      </bottom>
      <diagonal/>
    </border>
    <border>
      <left style="thin">
        <color indexed="12"/>
      </left>
      <right/>
      <top style="thin">
        <color indexed="12"/>
      </top>
      <bottom style="thin">
        <color indexed="12"/>
      </bottom>
      <diagonal/>
    </border>
    <border>
      <left style="thin">
        <color indexed="11"/>
      </left>
      <right style="thin">
        <color auto="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auto="1"/>
      </right>
      <top style="thin">
        <color indexed="11"/>
      </top>
      <bottom style="thin">
        <color auto="1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auto="1"/>
      </bottom>
      <diagonal/>
    </border>
    <border>
      <left style="thin">
        <color indexed="11"/>
      </left>
      <right style="thin">
        <color auto="1"/>
      </right>
      <top style="thin">
        <color indexed="11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</borders>
  <cellStyleXfs count="15">
    <xf numFmtId="0" fontId="0" fillId="0" borderId="0" applyNumberFormat="0" applyFill="0" applyBorder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</cellStyleXfs>
  <cellXfs count="327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0" fontId="0" fillId="2" borderId="5" xfId="0" applyFont="1" applyFill="1" applyBorder="1" applyAlignment="1"/>
    <xf numFmtId="0" fontId="0" fillId="2" borderId="6" xfId="0" applyFont="1" applyFill="1" applyBorder="1" applyAlignment="1"/>
    <xf numFmtId="49" fontId="2" fillId="2" borderId="6" xfId="0" applyNumberFormat="1" applyFont="1" applyFill="1" applyBorder="1" applyAlignment="1">
      <alignment horizontal="left"/>
    </xf>
    <xf numFmtId="0" fontId="0" fillId="2" borderId="7" xfId="0" applyFont="1" applyFill="1" applyBorder="1" applyAlignment="1"/>
    <xf numFmtId="0" fontId="0" fillId="2" borderId="8" xfId="0" applyFont="1" applyFill="1" applyBorder="1" applyAlignment="1"/>
    <xf numFmtId="0" fontId="0" fillId="2" borderId="9" xfId="0" applyFont="1" applyFill="1" applyBorder="1" applyAlignment="1"/>
    <xf numFmtId="0" fontId="0" fillId="2" borderId="10" xfId="0" applyFont="1" applyFill="1" applyBorder="1" applyAlignment="1"/>
    <xf numFmtId="0" fontId="3" fillId="2" borderId="1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3" fillId="2" borderId="11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0" fontId="3" fillId="2" borderId="5" xfId="0" applyFont="1" applyFill="1" applyBorder="1" applyAlignment="1">
      <alignment horizontal="left" vertical="center"/>
    </xf>
    <xf numFmtId="49" fontId="3" fillId="2" borderId="6" xfId="0" applyNumberFormat="1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0" fontId="3" fillId="2" borderId="12" xfId="0" applyFont="1" applyFill="1" applyBorder="1" applyAlignment="1">
      <alignment horizontal="left" vertical="center"/>
    </xf>
    <xf numFmtId="0" fontId="3" fillId="2" borderId="15" xfId="0" applyFont="1" applyFill="1" applyBorder="1" applyAlignment="1">
      <alignment horizontal="left" vertical="center"/>
    </xf>
    <xf numFmtId="49" fontId="3" fillId="2" borderId="12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horizontal="left" vertical="center"/>
    </xf>
    <xf numFmtId="0" fontId="3" fillId="2" borderId="14" xfId="0" applyFont="1" applyFill="1" applyBorder="1" applyAlignment="1">
      <alignment horizontal="left" vertical="center"/>
    </xf>
    <xf numFmtId="0" fontId="3" fillId="2" borderId="16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horizontal="left" vertical="center"/>
    </xf>
    <xf numFmtId="49" fontId="5" fillId="2" borderId="17" xfId="0" applyNumberFormat="1" applyFont="1" applyFill="1" applyBorder="1" applyAlignment="1">
      <alignment horizontal="left" vertical="center"/>
    </xf>
    <xf numFmtId="0" fontId="3" fillId="2" borderId="19" xfId="0" applyFont="1" applyFill="1" applyBorder="1" applyAlignment="1">
      <alignment horizontal="left" vertical="center"/>
    </xf>
    <xf numFmtId="0" fontId="3" fillId="2" borderId="20" xfId="0" applyFont="1" applyFill="1" applyBorder="1" applyAlignment="1">
      <alignment horizontal="left" vertical="center"/>
    </xf>
    <xf numFmtId="49" fontId="3" fillId="2" borderId="18" xfId="0" applyNumberFormat="1" applyFont="1" applyFill="1" applyBorder="1" applyAlignment="1">
      <alignment horizontal="left" vertical="center"/>
    </xf>
    <xf numFmtId="49" fontId="3" fillId="2" borderId="20" xfId="0" applyNumberFormat="1" applyFont="1" applyFill="1" applyBorder="1" applyAlignment="1">
      <alignment horizontal="left" vertical="center"/>
    </xf>
    <xf numFmtId="0" fontId="3" fillId="2" borderId="7" xfId="0" applyFont="1" applyFill="1" applyBorder="1" applyAlignment="1">
      <alignment horizontal="left" vertical="center"/>
    </xf>
    <xf numFmtId="0" fontId="5" fillId="2" borderId="21" xfId="0" applyFont="1" applyFill="1" applyBorder="1" applyAlignment="1">
      <alignment horizontal="left" vertical="center"/>
    </xf>
    <xf numFmtId="0" fontId="5" fillId="2" borderId="22" xfId="0" applyFont="1" applyFill="1" applyBorder="1" applyAlignment="1">
      <alignment horizontal="left" vertical="center"/>
    </xf>
    <xf numFmtId="0" fontId="3" fillId="2" borderId="23" xfId="0" applyFont="1" applyFill="1" applyBorder="1" applyAlignment="1">
      <alignment horizontal="left" vertical="center"/>
    </xf>
    <xf numFmtId="0" fontId="3" fillId="2" borderId="5" xfId="0" applyFont="1" applyFill="1" applyBorder="1" applyAlignment="1">
      <alignment horizontal="left" vertical="top"/>
    </xf>
    <xf numFmtId="0" fontId="3" fillId="2" borderId="15" xfId="0" applyFont="1" applyFill="1" applyBorder="1" applyAlignment="1">
      <alignment horizontal="left" vertical="top"/>
    </xf>
    <xf numFmtId="0" fontId="3" fillId="2" borderId="12" xfId="0" applyFont="1" applyFill="1" applyBorder="1" applyAlignment="1">
      <alignment horizontal="left" vertical="top"/>
    </xf>
    <xf numFmtId="0" fontId="5" fillId="2" borderId="21" xfId="0" applyFont="1" applyFill="1" applyBorder="1" applyAlignment="1">
      <alignment horizontal="left" vertical="center" wrapText="1"/>
    </xf>
    <xf numFmtId="0" fontId="3" fillId="2" borderId="16" xfId="0" applyFont="1" applyFill="1" applyBorder="1" applyAlignment="1">
      <alignment horizontal="left" vertical="top"/>
    </xf>
    <xf numFmtId="0" fontId="3" fillId="2" borderId="6" xfId="0" applyFont="1" applyFill="1" applyBorder="1" applyAlignment="1">
      <alignment horizontal="left" vertical="top"/>
    </xf>
    <xf numFmtId="0" fontId="5" fillId="2" borderId="3" xfId="0" applyFont="1" applyFill="1" applyBorder="1" applyAlignment="1">
      <alignment horizontal="left" vertical="top"/>
    </xf>
    <xf numFmtId="0" fontId="3" fillId="2" borderId="3" xfId="0" applyFont="1" applyFill="1" applyBorder="1" applyAlignment="1">
      <alignment horizontal="left" vertical="top"/>
    </xf>
    <xf numFmtId="0" fontId="3" fillId="2" borderId="7" xfId="0" applyFont="1" applyFill="1" applyBorder="1" applyAlignment="1">
      <alignment horizontal="left" vertical="top"/>
    </xf>
    <xf numFmtId="49" fontId="5" fillId="2" borderId="18" xfId="0" applyNumberFormat="1" applyFont="1" applyFill="1" applyBorder="1" applyAlignment="1">
      <alignment horizontal="left" vertical="center"/>
    </xf>
    <xf numFmtId="164" fontId="5" fillId="2" borderId="6" xfId="0" applyNumberFormat="1" applyFont="1" applyFill="1" applyBorder="1" applyAlignment="1">
      <alignment horizontal="right" vertical="center"/>
    </xf>
    <xf numFmtId="165" fontId="5" fillId="2" borderId="21" xfId="0" applyNumberFormat="1" applyFont="1" applyFill="1" applyBorder="1" applyAlignment="1">
      <alignment horizontal="left" vertical="center" wrapText="1"/>
    </xf>
    <xf numFmtId="49" fontId="5" fillId="2" borderId="21" xfId="0" applyNumberFormat="1" applyFont="1" applyFill="1" applyBorder="1" applyAlignment="1">
      <alignment horizontal="left" vertical="center" wrapText="1"/>
    </xf>
    <xf numFmtId="164" fontId="5" fillId="2" borderId="15" xfId="0" applyNumberFormat="1" applyFont="1" applyFill="1" applyBorder="1" applyAlignment="1">
      <alignment horizontal="right" vertical="center"/>
    </xf>
    <xf numFmtId="0" fontId="3" fillId="2" borderId="8" xfId="0" applyFont="1" applyFill="1" applyBorder="1" applyAlignment="1">
      <alignment horizontal="left" vertical="center"/>
    </xf>
    <xf numFmtId="0" fontId="3" fillId="2" borderId="9" xfId="0" applyFont="1" applyFill="1" applyBorder="1" applyAlignment="1">
      <alignment horizontal="left" vertical="center"/>
    </xf>
    <xf numFmtId="0" fontId="3" fillId="2" borderId="24" xfId="0" applyFont="1" applyFill="1" applyBorder="1" applyAlignment="1">
      <alignment horizontal="left" vertical="center"/>
    </xf>
    <xf numFmtId="0" fontId="3" fillId="2" borderId="10" xfId="0" applyFont="1" applyFill="1" applyBorder="1" applyAlignment="1">
      <alignment horizontal="left" vertical="center"/>
    </xf>
    <xf numFmtId="0" fontId="3" fillId="2" borderId="25" xfId="0" applyFont="1" applyFill="1" applyBorder="1" applyAlignment="1">
      <alignment horizontal="left" vertical="center"/>
    </xf>
    <xf numFmtId="0" fontId="3" fillId="2" borderId="26" xfId="0" applyFont="1" applyFill="1" applyBorder="1" applyAlignment="1">
      <alignment horizontal="left" vertical="center"/>
    </xf>
    <xf numFmtId="49" fontId="7" fillId="2" borderId="26" xfId="0" applyNumberFormat="1" applyFont="1" applyFill="1" applyBorder="1" applyAlignment="1">
      <alignment horizontal="left" vertical="center"/>
    </xf>
    <xf numFmtId="0" fontId="3" fillId="2" borderId="27" xfId="0" applyFont="1" applyFill="1" applyBorder="1" applyAlignment="1">
      <alignment horizontal="left" vertical="center"/>
    </xf>
    <xf numFmtId="49" fontId="3" fillId="2" borderId="28" xfId="0" applyNumberFormat="1" applyFont="1" applyFill="1" applyBorder="1" applyAlignment="1">
      <alignment horizontal="left" vertical="center"/>
    </xf>
    <xf numFmtId="0" fontId="3" fillId="2" borderId="29" xfId="0" applyFont="1" applyFill="1" applyBorder="1" applyAlignment="1">
      <alignment horizontal="left" vertical="center"/>
    </xf>
    <xf numFmtId="0" fontId="3" fillId="2" borderId="30" xfId="0" applyFont="1" applyFill="1" applyBorder="1" applyAlignment="1">
      <alignment horizontal="left" vertical="center"/>
    </xf>
    <xf numFmtId="49" fontId="3" fillId="2" borderId="31" xfId="0" applyNumberFormat="1" applyFont="1" applyFill="1" applyBorder="1" applyAlignment="1">
      <alignment horizontal="left" vertical="center"/>
    </xf>
    <xf numFmtId="0" fontId="3" fillId="2" borderId="32" xfId="0" applyFont="1" applyFill="1" applyBorder="1" applyAlignment="1">
      <alignment horizontal="left" vertical="center"/>
    </xf>
    <xf numFmtId="166" fontId="1" fillId="2" borderId="33" xfId="0" applyNumberFormat="1" applyFont="1" applyFill="1" applyBorder="1" applyAlignment="1">
      <alignment horizontal="right" vertical="center"/>
    </xf>
    <xf numFmtId="166" fontId="1" fillId="2" borderId="34" xfId="0" applyNumberFormat="1" applyFont="1" applyFill="1" applyBorder="1" applyAlignment="1">
      <alignment horizontal="right" vertical="center"/>
    </xf>
    <xf numFmtId="166" fontId="8" fillId="2" borderId="35" xfId="0" applyNumberFormat="1" applyFont="1" applyFill="1" applyBorder="1" applyAlignment="1">
      <alignment horizontal="right" vertical="center"/>
    </xf>
    <xf numFmtId="167" fontId="8" fillId="2" borderId="36" xfId="0" applyNumberFormat="1" applyFont="1" applyFill="1" applyBorder="1" applyAlignment="1">
      <alignment horizontal="right" vertical="center"/>
    </xf>
    <xf numFmtId="166" fontId="1" fillId="2" borderId="35" xfId="0" applyNumberFormat="1" applyFont="1" applyFill="1" applyBorder="1" applyAlignment="1">
      <alignment horizontal="right" vertical="center"/>
    </xf>
    <xf numFmtId="166" fontId="1" fillId="2" borderId="36" xfId="0" applyNumberFormat="1" applyFont="1" applyFill="1" applyBorder="1" applyAlignment="1">
      <alignment horizontal="right" vertical="center"/>
    </xf>
    <xf numFmtId="167" fontId="8" fillId="2" borderId="34" xfId="0" applyNumberFormat="1" applyFont="1" applyFill="1" applyBorder="1" applyAlignment="1">
      <alignment horizontal="right" vertical="center"/>
    </xf>
    <xf numFmtId="166" fontId="1" fillId="2" borderId="37" xfId="0" applyNumberFormat="1" applyFont="1" applyFill="1" applyBorder="1" applyAlignment="1">
      <alignment horizontal="right" vertical="center"/>
    </xf>
    <xf numFmtId="49" fontId="7" fillId="2" borderId="26" xfId="0" applyNumberFormat="1" applyFont="1" applyFill="1" applyBorder="1" applyAlignment="1">
      <alignment horizontal="left" vertical="center" wrapText="1"/>
    </xf>
    <xf numFmtId="49" fontId="9" fillId="2" borderId="28" xfId="0" applyNumberFormat="1" applyFont="1" applyFill="1" applyBorder="1" applyAlignment="1">
      <alignment horizontal="left" vertical="center"/>
    </xf>
    <xf numFmtId="0" fontId="9" fillId="2" borderId="30" xfId="0" applyFont="1" applyFill="1" applyBorder="1" applyAlignment="1">
      <alignment horizontal="left" vertical="center"/>
    </xf>
    <xf numFmtId="49" fontId="7" fillId="2" borderId="31" xfId="0" applyNumberFormat="1" applyFont="1" applyFill="1" applyBorder="1" applyAlignment="1">
      <alignment horizontal="left" vertical="center"/>
    </xf>
    <xf numFmtId="0" fontId="7" fillId="2" borderId="29" xfId="0" applyFont="1" applyFill="1" applyBorder="1" applyAlignment="1">
      <alignment horizontal="left" vertical="center"/>
    </xf>
    <xf numFmtId="0" fontId="7" fillId="2" borderId="32" xfId="0" applyFont="1" applyFill="1" applyBorder="1" applyAlignment="1">
      <alignment horizontal="left" vertical="center"/>
    </xf>
    <xf numFmtId="0" fontId="7" fillId="2" borderId="30" xfId="0" applyFont="1" applyFill="1" applyBorder="1" applyAlignment="1">
      <alignment horizontal="left" vertical="center"/>
    </xf>
    <xf numFmtId="49" fontId="3" fillId="2" borderId="38" xfId="0" applyNumberFormat="1" applyFont="1" applyFill="1" applyBorder="1" applyAlignment="1">
      <alignment horizontal="center" vertical="center"/>
    </xf>
    <xf numFmtId="49" fontId="10" fillId="2" borderId="39" xfId="0" applyNumberFormat="1" applyFont="1" applyFill="1" applyBorder="1" applyAlignment="1">
      <alignment horizontal="left" vertical="center"/>
    </xf>
    <xf numFmtId="0" fontId="3" fillId="2" borderId="40" xfId="0" applyFont="1" applyFill="1" applyBorder="1" applyAlignment="1">
      <alignment horizontal="left" vertical="center"/>
    </xf>
    <xf numFmtId="49" fontId="3" fillId="2" borderId="41" xfId="0" applyNumberFormat="1" applyFont="1" applyFill="1" applyBorder="1" applyAlignment="1">
      <alignment horizontal="left" vertical="center"/>
    </xf>
    <xf numFmtId="168" fontId="11" fillId="2" borderId="42" xfId="0" applyNumberFormat="1" applyFont="1" applyFill="1" applyBorder="1" applyAlignment="1">
      <alignment horizontal="right"/>
    </xf>
    <xf numFmtId="0" fontId="3" fillId="2" borderId="43" xfId="0" applyFont="1" applyFill="1" applyBorder="1" applyAlignment="1">
      <alignment horizontal="left" vertical="center"/>
    </xf>
    <xf numFmtId="49" fontId="3" fillId="2" borderId="42" xfId="0" applyNumberFormat="1" applyFont="1" applyFill="1" applyBorder="1" applyAlignment="1">
      <alignment horizontal="left" vertical="center"/>
    </xf>
    <xf numFmtId="0" fontId="3" fillId="2" borderId="44" xfId="0" applyFont="1" applyFill="1" applyBorder="1" applyAlignment="1">
      <alignment horizontal="left" vertical="center"/>
    </xf>
    <xf numFmtId="167" fontId="1" fillId="2" borderId="42" xfId="0" applyNumberFormat="1" applyFont="1" applyFill="1" applyBorder="1" applyAlignment="1">
      <alignment horizontal="right" vertical="center"/>
    </xf>
    <xf numFmtId="166" fontId="1" fillId="2" borderId="43" xfId="0" applyNumberFormat="1" applyFont="1" applyFill="1" applyBorder="1" applyAlignment="1">
      <alignment horizontal="right" vertical="center"/>
    </xf>
    <xf numFmtId="49" fontId="5" fillId="2" borderId="42" xfId="0" applyNumberFormat="1" applyFont="1" applyFill="1" applyBorder="1" applyAlignment="1">
      <alignment horizontal="left" vertical="center"/>
    </xf>
    <xf numFmtId="0" fontId="3" fillId="2" borderId="45" xfId="0" applyFont="1" applyFill="1" applyBorder="1" applyAlignment="1">
      <alignment horizontal="left" vertical="center"/>
    </xf>
    <xf numFmtId="169" fontId="5" fillId="2" borderId="41" xfId="0" applyNumberFormat="1" applyFont="1" applyFill="1" applyBorder="1" applyAlignment="1">
      <alignment horizontal="right" vertical="center"/>
    </xf>
    <xf numFmtId="167" fontId="8" fillId="2" borderId="42" xfId="0" applyNumberFormat="1" applyFont="1" applyFill="1" applyBorder="1" applyAlignment="1">
      <alignment horizontal="right" vertical="center"/>
    </xf>
    <xf numFmtId="0" fontId="3" fillId="2" borderId="46" xfId="0" applyFont="1" applyFill="1" applyBorder="1" applyAlignment="1">
      <alignment horizontal="left" vertical="center"/>
    </xf>
    <xf numFmtId="0" fontId="3" fillId="2" borderId="47" xfId="0" applyFont="1" applyFill="1" applyBorder="1" applyAlignment="1">
      <alignment horizontal="left" vertical="center"/>
    </xf>
    <xf numFmtId="0" fontId="3" fillId="2" borderId="42" xfId="0" applyFont="1" applyFill="1" applyBorder="1" applyAlignment="1">
      <alignment horizontal="left" vertical="center"/>
    </xf>
    <xf numFmtId="0" fontId="3" fillId="2" borderId="48" xfId="0" applyFont="1" applyFill="1" applyBorder="1" applyAlignment="1">
      <alignment horizontal="center" vertical="center"/>
    </xf>
    <xf numFmtId="0" fontId="3" fillId="2" borderId="37" xfId="0" applyFont="1" applyFill="1" applyBorder="1" applyAlignment="1">
      <alignment horizontal="left" vertical="center"/>
    </xf>
    <xf numFmtId="167" fontId="1" fillId="2" borderId="36" xfId="0" applyNumberFormat="1" applyFont="1" applyFill="1" applyBorder="1" applyAlignment="1">
      <alignment horizontal="right" vertical="center"/>
    </xf>
    <xf numFmtId="49" fontId="10" fillId="2" borderId="42" xfId="0" applyNumberFormat="1" applyFont="1" applyFill="1" applyBorder="1" applyAlignment="1">
      <alignment horizontal="left" vertical="center"/>
    </xf>
    <xf numFmtId="167" fontId="8" fillId="2" borderId="25" xfId="0" applyNumberFormat="1" applyFont="1" applyFill="1" applyBorder="1" applyAlignment="1">
      <alignment horizontal="right" vertical="center"/>
    </xf>
    <xf numFmtId="167" fontId="1" fillId="2" borderId="25" xfId="0" applyNumberFormat="1" applyFont="1" applyFill="1" applyBorder="1" applyAlignment="1">
      <alignment horizontal="right" vertical="center"/>
    </xf>
    <xf numFmtId="166" fontId="1" fillId="2" borderId="27" xfId="0" applyNumberFormat="1" applyFont="1" applyFill="1" applyBorder="1" applyAlignment="1">
      <alignment horizontal="right" vertical="center"/>
    </xf>
    <xf numFmtId="49" fontId="3" fillId="2" borderId="49" xfId="0" applyNumberFormat="1" applyFont="1" applyFill="1" applyBorder="1" applyAlignment="1">
      <alignment horizontal="center" vertical="center"/>
    </xf>
    <xf numFmtId="49" fontId="3" fillId="2" borderId="36" xfId="0" applyNumberFormat="1" applyFont="1" applyFill="1" applyBorder="1" applyAlignment="1">
      <alignment horizontal="left" vertical="center"/>
    </xf>
    <xf numFmtId="0" fontId="3" fillId="2" borderId="34" xfId="0" applyFont="1" applyFill="1" applyBorder="1" applyAlignment="1">
      <alignment horizontal="left" vertical="center"/>
    </xf>
    <xf numFmtId="0" fontId="3" fillId="2" borderId="35" xfId="0" applyFont="1" applyFill="1" applyBorder="1" applyAlignment="1">
      <alignment horizontal="left" vertical="center"/>
    </xf>
    <xf numFmtId="167" fontId="8" fillId="2" borderId="50" xfId="0" applyNumberFormat="1" applyFont="1" applyFill="1" applyBorder="1" applyAlignment="1">
      <alignment horizontal="right" vertical="center"/>
    </xf>
    <xf numFmtId="166" fontId="8" fillId="2" borderId="27" xfId="0" applyNumberFormat="1" applyFont="1" applyFill="1" applyBorder="1" applyAlignment="1">
      <alignment horizontal="right" vertical="center"/>
    </xf>
    <xf numFmtId="49" fontId="7" fillId="2" borderId="1" xfId="0" applyNumberFormat="1" applyFont="1" applyFill="1" applyBorder="1" applyAlignment="1">
      <alignment horizontal="left" vertical="top"/>
    </xf>
    <xf numFmtId="0" fontId="3" fillId="2" borderId="51" xfId="0" applyFont="1" applyFill="1" applyBorder="1" applyAlignment="1">
      <alignment horizontal="left" vertical="center"/>
    </xf>
    <xf numFmtId="0" fontId="3" fillId="2" borderId="52" xfId="0" applyFont="1" applyFill="1" applyBorder="1" applyAlignment="1">
      <alignment horizontal="left" vertical="center"/>
    </xf>
    <xf numFmtId="0" fontId="3" fillId="2" borderId="53" xfId="0" applyFont="1" applyFill="1" applyBorder="1" applyAlignment="1">
      <alignment horizontal="left" vertical="center"/>
    </xf>
    <xf numFmtId="0" fontId="3" fillId="2" borderId="54" xfId="0" applyFont="1" applyFill="1" applyBorder="1" applyAlignment="1">
      <alignment horizontal="left" vertical="center"/>
    </xf>
    <xf numFmtId="49" fontId="3" fillId="2" borderId="55" xfId="0" applyNumberFormat="1" applyFont="1" applyFill="1" applyBorder="1" applyAlignment="1">
      <alignment horizontal="left"/>
    </xf>
    <xf numFmtId="0" fontId="3" fillId="2" borderId="56" xfId="0" applyFont="1" applyFill="1" applyBorder="1" applyAlignment="1">
      <alignment horizontal="left" vertical="center"/>
    </xf>
    <xf numFmtId="49" fontId="3" fillId="2" borderId="46" xfId="0" applyNumberFormat="1" applyFont="1" applyFill="1" applyBorder="1" applyAlignment="1">
      <alignment horizontal="left"/>
    </xf>
    <xf numFmtId="0" fontId="3" fillId="2" borderId="57" xfId="0" applyFont="1" applyFill="1" applyBorder="1" applyAlignment="1">
      <alignment horizontal="left" vertical="center"/>
    </xf>
    <xf numFmtId="2" fontId="5" fillId="2" borderId="45" xfId="0" applyNumberFormat="1" applyFont="1" applyFill="1" applyBorder="1" applyAlignment="1">
      <alignment horizontal="right" vertical="center"/>
    </xf>
    <xf numFmtId="49" fontId="5" fillId="2" borderId="45" xfId="0" applyNumberFormat="1" applyFont="1" applyFill="1" applyBorder="1" applyAlignment="1">
      <alignment horizontal="left" vertical="center"/>
    </xf>
    <xf numFmtId="167" fontId="5" fillId="2" borderId="45" xfId="0" applyNumberFormat="1" applyFont="1" applyFill="1" applyBorder="1" applyAlignment="1">
      <alignment horizontal="left" vertical="center"/>
    </xf>
    <xf numFmtId="0" fontId="3" fillId="2" borderId="58" xfId="0" applyFont="1" applyFill="1" applyBorder="1" applyAlignment="1">
      <alignment horizontal="left" vertical="center"/>
    </xf>
    <xf numFmtId="0" fontId="12" fillId="2" borderId="48" xfId="0" applyFont="1" applyFill="1" applyBorder="1" applyAlignment="1">
      <alignment horizontal="left" vertical="top"/>
    </xf>
    <xf numFmtId="0" fontId="13" fillId="2" borderId="38" xfId="0" applyFont="1" applyFill="1" applyBorder="1" applyAlignment="1">
      <alignment horizontal="center" vertical="center"/>
    </xf>
    <xf numFmtId="166" fontId="6" fillId="2" borderId="42" xfId="0" applyNumberFormat="1" applyFont="1" applyFill="1" applyBorder="1" applyAlignment="1">
      <alignment horizontal="right" vertical="center"/>
    </xf>
    <xf numFmtId="0" fontId="13" fillId="2" borderId="44" xfId="0" applyFont="1" applyFill="1" applyBorder="1" applyAlignment="1">
      <alignment horizontal="left" vertical="center"/>
    </xf>
    <xf numFmtId="0" fontId="13" fillId="2" borderId="42" xfId="0" applyFont="1" applyFill="1" applyBorder="1" applyAlignment="1">
      <alignment horizontal="left" vertical="center"/>
    </xf>
    <xf numFmtId="167" fontId="6" fillId="2" borderId="45" xfId="0" applyNumberFormat="1" applyFont="1" applyFill="1" applyBorder="1" applyAlignment="1">
      <alignment horizontal="right" vertical="center"/>
    </xf>
    <xf numFmtId="167" fontId="6" fillId="2" borderId="59" xfId="0" applyNumberFormat="1" applyFont="1" applyFill="1" applyBorder="1" applyAlignment="1">
      <alignment horizontal="right" vertical="center"/>
    </xf>
    <xf numFmtId="0" fontId="3" fillId="2" borderId="60" xfId="0" applyFont="1" applyFill="1" applyBorder="1" applyAlignment="1">
      <alignment horizontal="left" vertical="center"/>
    </xf>
    <xf numFmtId="49" fontId="7" fillId="2" borderId="61" xfId="0" applyNumberFormat="1" applyFont="1" applyFill="1" applyBorder="1" applyAlignment="1">
      <alignment horizontal="left" vertical="top"/>
    </xf>
    <xf numFmtId="0" fontId="0" fillId="2" borderId="62" xfId="0" applyFont="1" applyFill="1" applyBorder="1" applyAlignment="1">
      <alignment vertical="center"/>
    </xf>
    <xf numFmtId="0" fontId="3" fillId="2" borderId="62" xfId="0" applyFont="1" applyFill="1" applyBorder="1" applyAlignment="1">
      <alignment horizontal="left" vertical="center"/>
    </xf>
    <xf numFmtId="0" fontId="3" fillId="2" borderId="39" xfId="0" applyFont="1" applyFill="1" applyBorder="1" applyAlignment="1">
      <alignment horizontal="left" vertical="center"/>
    </xf>
    <xf numFmtId="0" fontId="3" fillId="2" borderId="63" xfId="0" applyFont="1" applyFill="1" applyBorder="1" applyAlignment="1">
      <alignment horizontal="left" vertical="center"/>
    </xf>
    <xf numFmtId="0" fontId="3" fillId="2" borderId="64" xfId="0" applyFont="1" applyFill="1" applyBorder="1" applyAlignment="1">
      <alignment horizontal="left" vertical="center"/>
    </xf>
    <xf numFmtId="167" fontId="14" fillId="2" borderId="22" xfId="0" applyNumberFormat="1" applyFont="1" applyFill="1" applyBorder="1" applyAlignment="1">
      <alignment horizontal="right" vertical="center"/>
    </xf>
    <xf numFmtId="0" fontId="0" fillId="2" borderId="65" xfId="0" applyFont="1" applyFill="1" applyBorder="1" applyAlignment="1">
      <alignment vertical="center"/>
    </xf>
    <xf numFmtId="0" fontId="3" fillId="2" borderId="66" xfId="0" applyFont="1" applyFill="1" applyBorder="1" applyAlignment="1">
      <alignment horizontal="left" vertical="center"/>
    </xf>
    <xf numFmtId="0" fontId="13" fillId="2" borderId="39" xfId="0" applyFont="1" applyFill="1" applyBorder="1" applyAlignment="1">
      <alignment horizontal="left" vertical="center"/>
    </xf>
    <xf numFmtId="0" fontId="13" fillId="2" borderId="54" xfId="0" applyFont="1" applyFill="1" applyBorder="1" applyAlignment="1">
      <alignment horizontal="left" vertical="center"/>
    </xf>
    <xf numFmtId="49" fontId="3" fillId="2" borderId="8" xfId="0" applyNumberFormat="1" applyFont="1" applyFill="1" applyBorder="1" applyAlignment="1">
      <alignment horizontal="left"/>
    </xf>
    <xf numFmtId="0" fontId="3" fillId="2" borderId="67" xfId="0" applyFont="1" applyFill="1" applyBorder="1" applyAlignment="1">
      <alignment horizontal="left" vertical="center"/>
    </xf>
    <xf numFmtId="49" fontId="3" fillId="2" borderId="68" xfId="0" applyNumberFormat="1" applyFont="1" applyFill="1" applyBorder="1" applyAlignment="1">
      <alignment horizontal="left"/>
    </xf>
    <xf numFmtId="0" fontId="3" fillId="2" borderId="69" xfId="0" applyFont="1" applyFill="1" applyBorder="1" applyAlignment="1">
      <alignment horizontal="left" vertical="center"/>
    </xf>
    <xf numFmtId="0" fontId="0" fillId="0" borderId="0" xfId="0" applyNumberFormat="1" applyFont="1" applyAlignment="1"/>
    <xf numFmtId="0" fontId="8" fillId="2" borderId="70" xfId="0" applyFont="1" applyFill="1" applyBorder="1" applyAlignment="1"/>
    <xf numFmtId="0" fontId="8" fillId="2" borderId="71" xfId="0" applyFont="1" applyFill="1" applyBorder="1" applyAlignment="1"/>
    <xf numFmtId="0" fontId="0" fillId="2" borderId="72" xfId="0" applyFont="1" applyFill="1" applyBorder="1" applyAlignment="1"/>
    <xf numFmtId="0" fontId="0" fillId="2" borderId="73" xfId="0" applyFont="1" applyFill="1" applyBorder="1" applyAlignment="1"/>
    <xf numFmtId="49" fontId="14" fillId="2" borderId="70" xfId="0" applyNumberFormat="1" applyFont="1" applyFill="1" applyBorder="1" applyAlignment="1"/>
    <xf numFmtId="0" fontId="8" fillId="2" borderId="74" xfId="0" applyFont="1" applyFill="1" applyBorder="1" applyAlignment="1"/>
    <xf numFmtId="49" fontId="4" fillId="2" borderId="75" xfId="0" applyNumberFormat="1" applyFont="1" applyFill="1" applyBorder="1" applyAlignment="1"/>
    <xf numFmtId="49" fontId="8" fillId="2" borderId="75" xfId="0" applyNumberFormat="1" applyFont="1" applyFill="1" applyBorder="1" applyAlignment="1">
      <alignment horizontal="center"/>
    </xf>
    <xf numFmtId="49" fontId="4" fillId="2" borderId="70" xfId="0" applyNumberFormat="1" applyFont="1" applyFill="1" applyBorder="1" applyAlignment="1"/>
    <xf numFmtId="49" fontId="4" fillId="2" borderId="71" xfId="0" applyNumberFormat="1" applyFont="1" applyFill="1" applyBorder="1" applyAlignment="1">
      <alignment horizontal="center"/>
    </xf>
    <xf numFmtId="49" fontId="5" fillId="2" borderId="75" xfId="0" applyNumberFormat="1" applyFont="1" applyFill="1" applyBorder="1" applyAlignment="1"/>
    <xf numFmtId="170" fontId="5" fillId="2" borderId="75" xfId="0" applyNumberFormat="1" applyFont="1" applyFill="1" applyBorder="1" applyAlignment="1"/>
    <xf numFmtId="171" fontId="0" fillId="2" borderId="73" xfId="0" applyNumberFormat="1" applyFont="1" applyFill="1" applyBorder="1" applyAlignment="1"/>
    <xf numFmtId="0" fontId="0" fillId="2" borderId="73" xfId="0" applyNumberFormat="1" applyFont="1" applyFill="1" applyBorder="1" applyAlignment="1"/>
    <xf numFmtId="49" fontId="5" fillId="2" borderId="76" xfId="0" applyNumberFormat="1" applyFont="1" applyFill="1" applyBorder="1" applyAlignment="1"/>
    <xf numFmtId="170" fontId="5" fillId="2" borderId="76" xfId="0" applyNumberFormat="1" applyFont="1" applyFill="1" applyBorder="1" applyAlignment="1"/>
    <xf numFmtId="49" fontId="5" fillId="2" borderId="77" xfId="0" applyNumberFormat="1" applyFont="1" applyFill="1" applyBorder="1" applyAlignment="1"/>
    <xf numFmtId="170" fontId="5" fillId="2" borderId="77" xfId="0" applyNumberFormat="1" applyFont="1" applyFill="1" applyBorder="1" applyAlignment="1"/>
    <xf numFmtId="0" fontId="3" fillId="2" borderId="73" xfId="0" applyFont="1" applyFill="1" applyBorder="1" applyAlignment="1"/>
    <xf numFmtId="49" fontId="4" fillId="2" borderId="78" xfId="0" applyNumberFormat="1" applyFont="1" applyFill="1" applyBorder="1" applyAlignment="1"/>
    <xf numFmtId="170" fontId="4" fillId="2" borderId="78" xfId="0" applyNumberFormat="1" applyFont="1" applyFill="1" applyBorder="1" applyAlignment="1"/>
    <xf numFmtId="170" fontId="4" fillId="2" borderId="70" xfId="0" applyNumberFormat="1" applyFont="1" applyFill="1" applyBorder="1" applyAlignment="1"/>
    <xf numFmtId="0" fontId="14" fillId="2" borderId="70" xfId="0" applyFont="1" applyFill="1" applyBorder="1" applyAlignment="1"/>
    <xf numFmtId="170" fontId="14" fillId="2" borderId="70" xfId="0" applyNumberFormat="1" applyFont="1" applyFill="1" applyBorder="1" applyAlignment="1"/>
    <xf numFmtId="0" fontId="8" fillId="2" borderId="73" xfId="0" applyFont="1" applyFill="1" applyBorder="1" applyAlignment="1"/>
    <xf numFmtId="170" fontId="8" fillId="2" borderId="73" xfId="0" applyNumberFormat="1" applyFont="1" applyFill="1" applyBorder="1" applyAlignment="1"/>
    <xf numFmtId="0" fontId="0" fillId="0" borderId="0" xfId="0" applyNumberFormat="1" applyFont="1" applyAlignment="1"/>
    <xf numFmtId="0" fontId="0" fillId="2" borderId="79" xfId="0" applyFont="1" applyFill="1" applyBorder="1" applyAlignment="1"/>
    <xf numFmtId="0" fontId="8" fillId="2" borderId="80" xfId="0" applyFont="1" applyFill="1" applyBorder="1" applyAlignment="1"/>
    <xf numFmtId="49" fontId="14" fillId="2" borderId="80" xfId="0" applyNumberFormat="1" applyFont="1" applyFill="1" applyBorder="1" applyAlignment="1"/>
    <xf numFmtId="0" fontId="0" fillId="2" borderId="81" xfId="0" applyFont="1" applyFill="1" applyBorder="1" applyAlignment="1"/>
    <xf numFmtId="0" fontId="0" fillId="2" borderId="82" xfId="0" applyFont="1" applyFill="1" applyBorder="1" applyAlignment="1"/>
    <xf numFmtId="49" fontId="4" fillId="3" borderId="83" xfId="0" applyNumberFormat="1" applyFont="1" applyFill="1" applyBorder="1" applyAlignment="1"/>
    <xf numFmtId="49" fontId="4" fillId="3" borderId="84" xfId="0" applyNumberFormat="1" applyFont="1" applyFill="1" applyBorder="1" applyAlignment="1"/>
    <xf numFmtId="49" fontId="4" fillId="3" borderId="26" xfId="0" applyNumberFormat="1" applyFont="1" applyFill="1" applyBorder="1" applyAlignment="1"/>
    <xf numFmtId="0" fontId="4" fillId="3" borderId="26" xfId="0" applyFont="1" applyFill="1" applyBorder="1" applyAlignment="1"/>
    <xf numFmtId="0" fontId="15" fillId="3" borderId="6" xfId="0" applyFont="1" applyFill="1" applyBorder="1" applyAlignment="1"/>
    <xf numFmtId="49" fontId="4" fillId="3" borderId="85" xfId="0" applyNumberFormat="1" applyFont="1" applyFill="1" applyBorder="1" applyAlignment="1"/>
    <xf numFmtId="0" fontId="15" fillId="2" borderId="86" xfId="0" applyFont="1" applyFill="1" applyBorder="1" applyAlignment="1"/>
    <xf numFmtId="0" fontId="15" fillId="2" borderId="73" xfId="0" applyFont="1" applyFill="1" applyBorder="1" applyAlignment="1"/>
    <xf numFmtId="0" fontId="5" fillId="2" borderId="87" xfId="0" applyFont="1" applyFill="1" applyBorder="1" applyAlignment="1"/>
    <xf numFmtId="49" fontId="5" fillId="2" borderId="87" xfId="0" applyNumberFormat="1" applyFont="1" applyFill="1" applyBorder="1" applyAlignment="1"/>
    <xf numFmtId="49" fontId="4" fillId="2" borderId="87" xfId="0" applyNumberFormat="1" applyFont="1" applyFill="1" applyBorder="1" applyAlignment="1"/>
    <xf numFmtId="171" fontId="5" fillId="2" borderId="87" xfId="0" applyNumberFormat="1" applyFont="1" applyFill="1" applyBorder="1" applyAlignment="1"/>
    <xf numFmtId="170" fontId="5" fillId="2" borderId="87" xfId="0" applyNumberFormat="1" applyFont="1" applyFill="1" applyBorder="1" applyAlignment="1"/>
    <xf numFmtId="0" fontId="3" fillId="2" borderId="88" xfId="0" applyFont="1" applyFill="1" applyBorder="1" applyAlignment="1"/>
    <xf numFmtId="0" fontId="5" fillId="2" borderId="73" xfId="0" applyFont="1" applyFill="1" applyBorder="1" applyAlignment="1"/>
    <xf numFmtId="49" fontId="5" fillId="2" borderId="73" xfId="0" applyNumberFormat="1" applyFont="1" applyFill="1" applyBorder="1" applyAlignment="1"/>
    <xf numFmtId="171" fontId="5" fillId="2" borderId="73" xfId="0" applyNumberFormat="1" applyFont="1" applyFill="1" applyBorder="1" applyAlignment="1"/>
    <xf numFmtId="170" fontId="5" fillId="2" borderId="73" xfId="0" applyNumberFormat="1" applyFont="1" applyFill="1" applyBorder="1" applyAlignment="1"/>
    <xf numFmtId="0" fontId="5" fillId="2" borderId="73" xfId="0" applyFont="1" applyFill="1" applyBorder="1" applyAlignment="1">
      <alignment horizontal="center" wrapText="1"/>
    </xf>
    <xf numFmtId="49" fontId="5" fillId="2" borderId="73" xfId="0" applyNumberFormat="1" applyFont="1" applyFill="1" applyBorder="1" applyAlignment="1">
      <alignment wrapText="1"/>
    </xf>
    <xf numFmtId="49" fontId="5" fillId="2" borderId="73" xfId="0" applyNumberFormat="1" applyFont="1" applyFill="1" applyBorder="1" applyAlignment="1">
      <alignment horizontal="left" wrapText="1"/>
    </xf>
    <xf numFmtId="171" fontId="5" fillId="2" borderId="73" xfId="0" applyNumberFormat="1" applyFont="1" applyFill="1" applyBorder="1" applyAlignment="1">
      <alignment wrapText="1"/>
    </xf>
    <xf numFmtId="170" fontId="5" fillId="2" borderId="73" xfId="0" applyNumberFormat="1" applyFont="1" applyFill="1" applyBorder="1" applyAlignment="1">
      <alignment wrapText="1"/>
    </xf>
    <xf numFmtId="0" fontId="5" fillId="2" borderId="73" xfId="0" applyNumberFormat="1" applyFont="1" applyFill="1" applyBorder="1" applyAlignment="1">
      <alignment wrapText="1"/>
    </xf>
    <xf numFmtId="171" fontId="8" fillId="2" borderId="73" xfId="0" applyNumberFormat="1" applyFont="1" applyFill="1" applyBorder="1" applyAlignment="1"/>
    <xf numFmtId="0" fontId="8" fillId="2" borderId="73" xfId="0" applyNumberFormat="1" applyFont="1" applyFill="1" applyBorder="1" applyAlignment="1"/>
    <xf numFmtId="170" fontId="4" fillId="2" borderId="73" xfId="0" applyNumberFormat="1" applyFont="1" applyFill="1" applyBorder="1" applyAlignment="1"/>
    <xf numFmtId="0" fontId="5" fillId="2" borderId="73" xfId="0" applyNumberFormat="1" applyFont="1" applyFill="1" applyBorder="1" applyAlignment="1"/>
    <xf numFmtId="171" fontId="4" fillId="2" borderId="73" xfId="0" applyNumberFormat="1" applyFont="1" applyFill="1" applyBorder="1" applyAlignment="1"/>
    <xf numFmtId="49" fontId="4" fillId="2" borderId="73" xfId="0" applyNumberFormat="1" applyFont="1" applyFill="1" applyBorder="1" applyAlignment="1"/>
    <xf numFmtId="172" fontId="5" fillId="2" borderId="73" xfId="0" applyNumberFormat="1" applyFont="1" applyFill="1" applyBorder="1" applyAlignment="1">
      <alignment wrapText="1"/>
    </xf>
    <xf numFmtId="0" fontId="16" fillId="2" borderId="73" xfId="0" applyFont="1" applyFill="1" applyBorder="1" applyAlignment="1"/>
    <xf numFmtId="49" fontId="17" fillId="2" borderId="73" xfId="0" applyNumberFormat="1" applyFont="1" applyFill="1" applyBorder="1" applyAlignment="1"/>
    <xf numFmtId="49" fontId="16" fillId="2" borderId="73" xfId="0" applyNumberFormat="1" applyFont="1" applyFill="1" applyBorder="1" applyAlignment="1"/>
    <xf numFmtId="170" fontId="16" fillId="2" borderId="73" xfId="0" applyNumberFormat="1" applyFont="1" applyFill="1" applyBorder="1" applyAlignment="1"/>
    <xf numFmtId="171" fontId="16" fillId="2" borderId="73" xfId="0" applyNumberFormat="1" applyFont="1" applyFill="1" applyBorder="1" applyAlignment="1"/>
    <xf numFmtId="0" fontId="16" fillId="2" borderId="73" xfId="0" applyNumberFormat="1" applyFont="1" applyFill="1" applyBorder="1" applyAlignment="1"/>
    <xf numFmtId="0" fontId="0" fillId="0" borderId="0" xfId="0" applyNumberFormat="1" applyFont="1" applyAlignment="1"/>
    <xf numFmtId="0" fontId="0" fillId="0" borderId="0" xfId="0" applyNumberFormat="1" applyFont="1" applyAlignment="1"/>
    <xf numFmtId="0" fontId="1" fillId="0" borderId="0" xfId="0" applyNumberFormat="1" applyFont="1" applyAlignment="1">
      <alignment vertical="top" wrapText="1"/>
    </xf>
    <xf numFmtId="49" fontId="19" fillId="2" borderId="92" xfId="0" applyNumberFormat="1" applyFont="1" applyFill="1" applyBorder="1" applyAlignment="1">
      <alignment horizontal="left"/>
    </xf>
    <xf numFmtId="0" fontId="20" fillId="2" borderId="6" xfId="0" applyFont="1" applyFill="1" applyBorder="1" applyAlignment="1">
      <alignment horizontal="left"/>
    </xf>
    <xf numFmtId="0" fontId="20" fillId="2" borderId="93" xfId="0" applyFont="1" applyFill="1" applyBorder="1" applyAlignment="1">
      <alignment horizontal="left"/>
    </xf>
    <xf numFmtId="0" fontId="19" fillId="2" borderId="92" xfId="0" applyFont="1" applyFill="1" applyBorder="1" applyAlignment="1">
      <alignment horizontal="left" vertical="center"/>
    </xf>
    <xf numFmtId="0" fontId="19" fillId="2" borderId="6" xfId="0" applyFont="1" applyFill="1" applyBorder="1" applyAlignment="1">
      <alignment horizontal="left"/>
    </xf>
    <xf numFmtId="0" fontId="19" fillId="2" borderId="6" xfId="0" applyFont="1" applyFill="1" applyBorder="1" applyAlignment="1">
      <alignment horizontal="left" vertical="center"/>
    </xf>
    <xf numFmtId="0" fontId="5" fillId="2" borderId="6" xfId="0" applyFont="1" applyFill="1" applyBorder="1" applyAlignment="1">
      <alignment horizontal="left"/>
    </xf>
    <xf numFmtId="0" fontId="5" fillId="2" borderId="93" xfId="0" applyFont="1" applyFill="1" applyBorder="1" applyAlignment="1">
      <alignment horizontal="left"/>
    </xf>
    <xf numFmtId="0" fontId="6" fillId="2" borderId="92" xfId="0" applyFont="1" applyFill="1" applyBorder="1" applyAlignment="1">
      <alignment horizontal="left"/>
    </xf>
    <xf numFmtId="0" fontId="5" fillId="2" borderId="6" xfId="0" applyFont="1" applyFill="1" applyBorder="1" applyAlignment="1">
      <alignment horizontal="left" vertical="top"/>
    </xf>
    <xf numFmtId="0" fontId="5" fillId="2" borderId="93" xfId="0" applyFont="1" applyFill="1" applyBorder="1" applyAlignment="1">
      <alignment horizontal="left" vertical="top"/>
    </xf>
    <xf numFmtId="49" fontId="20" fillId="2" borderId="92" xfId="0" applyNumberFormat="1" applyFont="1" applyFill="1" applyBorder="1" applyAlignment="1">
      <alignment horizontal="left"/>
    </xf>
    <xf numFmtId="49" fontId="20" fillId="2" borderId="6" xfId="0" applyNumberFormat="1" applyFont="1" applyFill="1" applyBorder="1" applyAlignment="1">
      <alignment horizontal="left"/>
    </xf>
    <xf numFmtId="0" fontId="20" fillId="2" borderId="6" xfId="0" applyFont="1" applyFill="1" applyBorder="1" applyAlignment="1">
      <alignment horizontal="left" vertical="top"/>
    </xf>
    <xf numFmtId="0" fontId="20" fillId="2" borderId="93" xfId="0" applyFont="1" applyFill="1" applyBorder="1" applyAlignment="1">
      <alignment horizontal="left" vertical="top"/>
    </xf>
    <xf numFmtId="0" fontId="6" fillId="2" borderId="94" xfId="0" applyFont="1" applyFill="1" applyBorder="1" applyAlignment="1">
      <alignment horizontal="left"/>
    </xf>
    <xf numFmtId="0" fontId="6" fillId="2" borderId="9" xfId="0" applyFont="1" applyFill="1" applyBorder="1" applyAlignment="1">
      <alignment horizontal="left"/>
    </xf>
    <xf numFmtId="0" fontId="6" fillId="2" borderId="95" xfId="0" applyFont="1" applyFill="1" applyBorder="1" applyAlignment="1">
      <alignment horizontal="left"/>
    </xf>
    <xf numFmtId="49" fontId="21" fillId="2" borderId="96" xfId="0" applyNumberFormat="1" applyFont="1" applyFill="1" applyBorder="1" applyAlignment="1">
      <alignment horizontal="center" vertical="center" wrapText="1"/>
    </xf>
    <xf numFmtId="0" fontId="6" fillId="2" borderId="97" xfId="0" applyFont="1" applyFill="1" applyBorder="1" applyAlignment="1">
      <alignment horizontal="left"/>
    </xf>
    <xf numFmtId="0" fontId="6" fillId="2" borderId="2" xfId="0" applyFont="1" applyFill="1" applyBorder="1" applyAlignment="1">
      <alignment horizontal="left"/>
    </xf>
    <xf numFmtId="0" fontId="6" fillId="2" borderId="98" xfId="0" applyFont="1" applyFill="1" applyBorder="1" applyAlignment="1">
      <alignment horizontal="left"/>
    </xf>
    <xf numFmtId="173" fontId="22" fillId="2" borderId="92" xfId="0" applyNumberFormat="1" applyFont="1" applyFill="1" applyBorder="1" applyAlignment="1">
      <alignment horizontal="center"/>
    </xf>
    <xf numFmtId="49" fontId="22" fillId="2" borderId="6" xfId="0" applyNumberFormat="1" applyFont="1" applyFill="1" applyBorder="1" applyAlignment="1">
      <alignment horizontal="left" wrapText="1"/>
    </xf>
    <xf numFmtId="0" fontId="22" fillId="2" borderId="6" xfId="0" applyFont="1" applyFill="1" applyBorder="1" applyAlignment="1">
      <alignment horizontal="left" wrapText="1"/>
    </xf>
    <xf numFmtId="174" fontId="22" fillId="2" borderId="6" xfId="0" applyNumberFormat="1" applyFont="1" applyFill="1" applyBorder="1" applyAlignment="1">
      <alignment horizontal="right"/>
    </xf>
    <xf numFmtId="173" fontId="23" fillId="2" borderId="94" xfId="0" applyNumberFormat="1" applyFont="1" applyFill="1" applyBorder="1" applyAlignment="1">
      <alignment horizontal="center"/>
    </xf>
    <xf numFmtId="49" fontId="23" fillId="2" borderId="9" xfId="0" applyNumberFormat="1" applyFont="1" applyFill="1" applyBorder="1" applyAlignment="1">
      <alignment horizontal="left" wrapText="1"/>
    </xf>
    <xf numFmtId="0" fontId="23" fillId="2" borderId="9" xfId="0" applyFont="1" applyFill="1" applyBorder="1" applyAlignment="1">
      <alignment horizontal="left" wrapText="1"/>
    </xf>
    <xf numFmtId="174" fontId="23" fillId="2" borderId="9" xfId="0" applyNumberFormat="1" applyFont="1" applyFill="1" applyBorder="1" applyAlignment="1">
      <alignment horizontal="right"/>
    </xf>
    <xf numFmtId="174" fontId="23" fillId="2" borderId="95" xfId="0" applyNumberFormat="1" applyFont="1" applyFill="1" applyBorder="1" applyAlignment="1">
      <alignment horizontal="right"/>
    </xf>
    <xf numFmtId="173" fontId="5" fillId="2" borderId="96" xfId="0" applyNumberFormat="1" applyFont="1" applyFill="1" applyBorder="1" applyAlignment="1">
      <alignment horizontal="center"/>
    </xf>
    <xf numFmtId="49" fontId="5" fillId="2" borderId="96" xfId="0" applyNumberFormat="1" applyFont="1" applyFill="1" applyBorder="1" applyAlignment="1">
      <alignment horizontal="left" wrapText="1"/>
    </xf>
    <xf numFmtId="174" fontId="5" fillId="2" borderId="96" xfId="0" applyNumberFormat="1" applyFont="1" applyFill="1" applyBorder="1" applyAlignment="1">
      <alignment horizontal="right"/>
    </xf>
    <xf numFmtId="173" fontId="23" fillId="2" borderId="84" xfId="0" applyNumberFormat="1" applyFont="1" applyFill="1" applyBorder="1" applyAlignment="1">
      <alignment horizontal="center"/>
    </xf>
    <xf numFmtId="49" fontId="23" fillId="2" borderId="26" xfId="0" applyNumberFormat="1" applyFont="1" applyFill="1" applyBorder="1" applyAlignment="1">
      <alignment horizontal="left" wrapText="1"/>
    </xf>
    <xf numFmtId="0" fontId="23" fillId="2" borderId="26" xfId="0" applyFont="1" applyFill="1" applyBorder="1" applyAlignment="1">
      <alignment horizontal="left" wrapText="1"/>
    </xf>
    <xf numFmtId="174" fontId="23" fillId="2" borderId="26" xfId="0" applyNumberFormat="1" applyFont="1" applyFill="1" applyBorder="1" applyAlignment="1">
      <alignment horizontal="right"/>
    </xf>
    <xf numFmtId="174" fontId="23" fillId="2" borderId="85" xfId="0" applyNumberFormat="1" applyFont="1" applyFill="1" applyBorder="1" applyAlignment="1">
      <alignment horizontal="right"/>
    </xf>
    <xf numFmtId="173" fontId="24" fillId="2" borderId="96" xfId="0" applyNumberFormat="1" applyFont="1" applyFill="1" applyBorder="1" applyAlignment="1">
      <alignment horizontal="center"/>
    </xf>
    <xf numFmtId="49" fontId="24" fillId="2" borderId="96" xfId="0" applyNumberFormat="1" applyFont="1" applyFill="1" applyBorder="1" applyAlignment="1">
      <alignment horizontal="left" wrapText="1"/>
    </xf>
    <xf numFmtId="174" fontId="24" fillId="2" borderId="96" xfId="0" applyNumberFormat="1" applyFont="1" applyFill="1" applyBorder="1" applyAlignment="1">
      <alignment horizontal="right"/>
    </xf>
    <xf numFmtId="173" fontId="11" fillId="2" borderId="99" xfId="0" applyNumberFormat="1" applyFont="1" applyFill="1" applyBorder="1" applyAlignment="1">
      <alignment horizontal="center"/>
    </xf>
    <xf numFmtId="0" fontId="11" fillId="2" borderId="100" xfId="0" applyFont="1" applyFill="1" applyBorder="1" applyAlignment="1">
      <alignment horizontal="left" wrapText="1"/>
    </xf>
    <xf numFmtId="49" fontId="11" fillId="2" borderId="100" xfId="0" applyNumberFormat="1" applyFont="1" applyFill="1" applyBorder="1" applyAlignment="1">
      <alignment horizontal="left" wrapText="1"/>
    </xf>
    <xf numFmtId="174" fontId="11" fillId="2" borderId="100" xfId="0" applyNumberFormat="1" applyFont="1" applyFill="1" applyBorder="1" applyAlignment="1">
      <alignment horizontal="right"/>
    </xf>
    <xf numFmtId="168" fontId="11" fillId="2" borderId="25" xfId="0" applyNumberFormat="1" applyFont="1" applyFill="1" applyBorder="1" applyAlignment="1">
      <alignment horizontal="right"/>
    </xf>
    <xf numFmtId="0" fontId="8" fillId="2" borderId="101" xfId="0" applyNumberFormat="1" applyFont="1" applyFill="1" applyBorder="1" applyAlignment="1">
      <alignment horizontal="right" vertical="center"/>
    </xf>
    <xf numFmtId="174" fontId="1" fillId="0" borderId="0" xfId="0" applyNumberFormat="1" applyFont="1" applyAlignment="1">
      <alignment vertical="top" wrapText="1"/>
    </xf>
    <xf numFmtId="0" fontId="8" fillId="2" borderId="102" xfId="0" applyFont="1" applyFill="1" applyBorder="1" applyAlignment="1"/>
    <xf numFmtId="49" fontId="4" fillId="2" borderId="102" xfId="0" applyNumberFormat="1" applyFont="1" applyFill="1" applyBorder="1" applyAlignment="1">
      <alignment horizontal="center"/>
    </xf>
    <xf numFmtId="170" fontId="4" fillId="2" borderId="104" xfId="0" applyNumberFormat="1" applyFont="1" applyFill="1" applyBorder="1" applyAlignment="1"/>
    <xf numFmtId="170" fontId="4" fillId="2" borderId="103" xfId="0" applyNumberFormat="1" applyFont="1" applyFill="1" applyBorder="1" applyAlignment="1"/>
    <xf numFmtId="170" fontId="14" fillId="2" borderId="103" xfId="0" applyNumberFormat="1" applyFont="1" applyFill="1" applyBorder="1" applyAlignment="1"/>
    <xf numFmtId="171" fontId="0" fillId="2" borderId="6" xfId="0" applyNumberFormat="1" applyFont="1" applyFill="1" applyBorder="1" applyAlignment="1"/>
    <xf numFmtId="0" fontId="0" fillId="2" borderId="6" xfId="0" applyNumberFormat="1" applyFont="1" applyFill="1" applyBorder="1" applyAlignment="1"/>
    <xf numFmtId="0" fontId="3" fillId="2" borderId="6" xfId="0" applyFont="1" applyFill="1" applyBorder="1" applyAlignment="1"/>
    <xf numFmtId="0" fontId="4" fillId="2" borderId="106" xfId="0" applyFont="1" applyFill="1" applyBorder="1" applyAlignment="1"/>
    <xf numFmtId="49" fontId="8" fillId="2" borderId="106" xfId="0" applyNumberFormat="1" applyFont="1" applyFill="1" applyBorder="1" applyAlignment="1">
      <alignment horizontal="center"/>
    </xf>
    <xf numFmtId="0" fontId="8" fillId="2" borderId="108" xfId="0" applyFont="1" applyFill="1" applyBorder="1" applyAlignment="1"/>
    <xf numFmtId="0" fontId="8" fillId="2" borderId="109" xfId="0" applyFont="1" applyFill="1" applyBorder="1" applyAlignment="1"/>
    <xf numFmtId="9" fontId="8" fillId="2" borderId="110" xfId="0" applyNumberFormat="1" applyFont="1" applyFill="1" applyBorder="1" applyAlignment="1">
      <alignment horizontal="center"/>
    </xf>
    <xf numFmtId="9" fontId="8" fillId="2" borderId="107" xfId="0" applyNumberFormat="1" applyFont="1" applyFill="1" applyBorder="1" applyAlignment="1">
      <alignment horizontal="center"/>
    </xf>
    <xf numFmtId="170" fontId="5" fillId="2" borderId="106" xfId="0" applyNumberFormat="1" applyFont="1" applyFill="1" applyBorder="1" applyAlignment="1"/>
    <xf numFmtId="170" fontId="5" fillId="2" borderId="111" xfId="0" applyNumberFormat="1" applyFont="1" applyFill="1" applyBorder="1" applyAlignment="1"/>
    <xf numFmtId="0" fontId="14" fillId="2" borderId="112" xfId="0" applyFont="1" applyFill="1" applyBorder="1" applyAlignment="1"/>
    <xf numFmtId="170" fontId="14" fillId="2" borderId="112" xfId="0" applyNumberFormat="1" applyFont="1" applyFill="1" applyBorder="1" applyAlignment="1"/>
    <xf numFmtId="170" fontId="14" fillId="2" borderId="113" xfId="0" applyNumberFormat="1" applyFont="1" applyFill="1" applyBorder="1" applyAlignment="1"/>
    <xf numFmtId="0" fontId="0" fillId="0" borderId="6" xfId="0" applyNumberFormat="1" applyFont="1" applyBorder="1" applyAlignment="1"/>
    <xf numFmtId="0" fontId="0" fillId="0" borderId="6" xfId="0" applyFont="1" applyBorder="1" applyAlignment="1"/>
    <xf numFmtId="0" fontId="8" fillId="2" borderId="6" xfId="0" applyFont="1" applyFill="1" applyBorder="1" applyAlignment="1"/>
    <xf numFmtId="170" fontId="8" fillId="2" borderId="6" xfId="0" applyNumberFormat="1" applyFont="1" applyFill="1" applyBorder="1" applyAlignment="1"/>
    <xf numFmtId="0" fontId="0" fillId="2" borderId="105" xfId="0" applyFont="1" applyFill="1" applyBorder="1" applyAlignment="1"/>
    <xf numFmtId="0" fontId="15" fillId="2" borderId="105" xfId="0" applyFont="1" applyFill="1" applyBorder="1" applyAlignment="1"/>
    <xf numFmtId="0" fontId="3" fillId="2" borderId="105" xfId="0" applyFont="1" applyFill="1" applyBorder="1" applyAlignment="1"/>
    <xf numFmtId="0" fontId="0" fillId="2" borderId="105" xfId="0" applyNumberFormat="1" applyFont="1" applyFill="1" applyBorder="1" applyAlignment="1"/>
    <xf numFmtId="49" fontId="4" fillId="2" borderId="17" xfId="0" applyNumberFormat="1" applyFont="1" applyFill="1" applyBorder="1" applyAlignment="1">
      <alignment horizontal="left" vertical="center" wrapText="1"/>
    </xf>
    <xf numFmtId="0" fontId="4" fillId="2" borderId="18" xfId="0" applyFont="1" applyFill="1" applyBorder="1" applyAlignment="1">
      <alignment horizontal="left" vertical="center" wrapText="1"/>
    </xf>
    <xf numFmtId="0" fontId="4" fillId="2" borderId="19" xfId="0" applyFont="1" applyFill="1" applyBorder="1" applyAlignment="1">
      <alignment horizontal="left" vertical="center" wrapText="1"/>
    </xf>
    <xf numFmtId="0" fontId="6" fillId="2" borderId="6" xfId="0" applyFont="1" applyFill="1" applyBorder="1" applyAlignment="1">
      <alignment horizontal="left" vertical="center" wrapText="1"/>
    </xf>
    <xf numFmtId="49" fontId="7" fillId="2" borderId="36" xfId="0" applyNumberFormat="1" applyFont="1" applyFill="1" applyBorder="1" applyAlignment="1">
      <alignment horizontal="left" vertical="center"/>
    </xf>
    <xf numFmtId="0" fontId="7" fillId="2" borderId="34" xfId="0" applyFont="1" applyFill="1" applyBorder="1" applyAlignment="1">
      <alignment horizontal="left" vertical="center"/>
    </xf>
    <xf numFmtId="0" fontId="4" fillId="2" borderId="15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4" fillId="2" borderId="12" xfId="0" applyFont="1" applyFill="1" applyBorder="1" applyAlignment="1">
      <alignment horizontal="left" vertical="center" wrapText="1"/>
    </xf>
    <xf numFmtId="49" fontId="4" fillId="2" borderId="13" xfId="0" applyNumberFormat="1" applyFont="1" applyFill="1" applyBorder="1" applyAlignment="1">
      <alignment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14" xfId="0" applyFont="1" applyFill="1" applyBorder="1" applyAlignment="1">
      <alignment horizontal="left" vertical="center" wrapText="1"/>
    </xf>
    <xf numFmtId="49" fontId="5" fillId="2" borderId="13" xfId="0" applyNumberFormat="1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5" fillId="2" borderId="14" xfId="0" applyFont="1" applyFill="1" applyBorder="1" applyAlignment="1">
      <alignment horizontal="left" vertical="center" wrapText="1"/>
    </xf>
    <xf numFmtId="49" fontId="5" fillId="2" borderId="15" xfId="0" applyNumberFormat="1" applyFont="1" applyFill="1" applyBorder="1" applyAlignment="1">
      <alignment horizontal="left" vertical="center" wrapText="1"/>
    </xf>
    <xf numFmtId="0" fontId="5" fillId="2" borderId="6" xfId="0" applyFont="1" applyFill="1" applyBorder="1" applyAlignment="1">
      <alignment horizontal="left" vertical="center" wrapText="1"/>
    </xf>
    <xf numFmtId="0" fontId="5" fillId="2" borderId="12" xfId="0" applyFont="1" applyFill="1" applyBorder="1" applyAlignment="1">
      <alignment horizontal="left" vertical="center" wrapText="1"/>
    </xf>
    <xf numFmtId="49" fontId="10" fillId="2" borderId="42" xfId="0" applyNumberFormat="1" applyFont="1" applyFill="1" applyBorder="1" applyAlignment="1">
      <alignment horizontal="left" vertical="center"/>
    </xf>
    <xf numFmtId="0" fontId="10" fillId="2" borderId="45" xfId="0" applyFont="1" applyFill="1" applyBorder="1" applyAlignment="1">
      <alignment horizontal="left" vertical="center"/>
    </xf>
    <xf numFmtId="0" fontId="10" fillId="2" borderId="43" xfId="0" applyFont="1" applyFill="1" applyBorder="1" applyAlignment="1">
      <alignment horizontal="left" vertical="center"/>
    </xf>
    <xf numFmtId="0" fontId="5" fillId="2" borderId="22" xfId="0" applyFont="1" applyFill="1" applyBorder="1" applyAlignment="1">
      <alignment horizontal="left" vertical="center" wrapText="1"/>
    </xf>
    <xf numFmtId="0" fontId="5" fillId="2" borderId="23" xfId="0" applyFont="1" applyFill="1" applyBorder="1" applyAlignment="1">
      <alignment horizontal="center" vertical="center"/>
    </xf>
    <xf numFmtId="49" fontId="3" fillId="2" borderId="6" xfId="0" applyNumberFormat="1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0" fontId="3" fillId="2" borderId="12" xfId="0" applyFont="1" applyFill="1" applyBorder="1" applyAlignment="1">
      <alignment horizontal="left" vertical="center"/>
    </xf>
    <xf numFmtId="49" fontId="5" fillId="2" borderId="17" xfId="0" applyNumberFormat="1" applyFont="1" applyFill="1" applyBorder="1" applyAlignment="1">
      <alignment horizontal="left" vertical="center" wrapText="1"/>
    </xf>
    <xf numFmtId="0" fontId="5" fillId="2" borderId="18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49" fontId="20" fillId="2" borderId="92" xfId="0" applyNumberFormat="1" applyFont="1" applyFill="1" applyBorder="1" applyAlignment="1">
      <alignment horizontal="left" vertical="center"/>
    </xf>
    <xf numFmtId="0" fontId="20" fillId="2" borderId="6" xfId="0" applyFont="1" applyFill="1" applyBorder="1" applyAlignment="1">
      <alignment horizontal="left" vertical="center" wrapText="1"/>
    </xf>
    <xf numFmtId="49" fontId="18" fillId="2" borderId="89" xfId="0" applyNumberFormat="1" applyFont="1" applyFill="1" applyBorder="1" applyAlignment="1">
      <alignment horizontal="center"/>
    </xf>
    <xf numFmtId="0" fontId="18" fillId="2" borderId="90" xfId="0" applyFont="1" applyFill="1" applyBorder="1" applyAlignment="1">
      <alignment horizontal="center" vertical="center"/>
    </xf>
    <xf numFmtId="0" fontId="18" fillId="2" borderId="91" xfId="0" applyFont="1" applyFill="1" applyBorder="1" applyAlignment="1">
      <alignment horizontal="center" vertical="center"/>
    </xf>
  </cellXfs>
  <cellStyles count="15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Normal" xfId="0" builtinId="0"/>
  </cellStyles>
  <dxfs count="0"/>
  <tableStyles count="0" defaultPivotStyle="PivotStyleMedium4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DD0806"/>
      <rgbColor rgb="FF808080"/>
      <rgbColor rgb="FFAAAAAA"/>
      <rgbColor rgb="FFFCF305"/>
      <rgbColor rgb="FF000090"/>
      <rgbColor rgb="FF0000D4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theme" Target="theme/theme1.xml"/><Relationship Id="rId8" Type="http://schemas.openxmlformats.org/officeDocument/2006/relationships/styles" Target="styles.xml"/><Relationship Id="rId9" Type="http://schemas.openxmlformats.org/officeDocument/2006/relationships/sharedStrings" Target="sharedStrings.xml"/><Relationship Id="rId10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0" tIns="0" rIns="0" bIns="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0" tIns="0" rIns="0" bIns="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IV38"/>
  <sheetViews>
    <sheetView showGridLines="0" topLeftCell="A6" workbookViewId="0">
      <selection activeCell="R35" sqref="R35"/>
    </sheetView>
  </sheetViews>
  <sheetFormatPr baseColWidth="10" defaultColWidth="8.83203125" defaultRowHeight="12" customHeight="1" x14ac:dyDescent="0"/>
  <cols>
    <col min="1" max="1" width="2.5" style="1" customWidth="1"/>
    <col min="2" max="2" width="2.1640625" style="1" customWidth="1"/>
    <col min="3" max="3" width="3.1640625" style="1" customWidth="1"/>
    <col min="4" max="4" width="9.6640625" style="1" customWidth="1"/>
    <col min="5" max="5" width="12.33203125" style="1" customWidth="1"/>
    <col min="6" max="6" width="1.33203125" style="1" customWidth="1"/>
    <col min="7" max="7" width="2.6640625" style="1" customWidth="1"/>
    <col min="8" max="8" width="2.5" style="1" customWidth="1"/>
    <col min="9" max="9" width="10.33203125" style="1" customWidth="1"/>
    <col min="10" max="10" width="13.5" style="1" customWidth="1"/>
    <col min="11" max="11" width="1.33203125" style="1" customWidth="1"/>
    <col min="12" max="12" width="2.5" style="1" customWidth="1"/>
    <col min="13" max="13" width="3" style="1" customWidth="1"/>
    <col min="14" max="14" width="7.5" style="1" customWidth="1"/>
    <col min="15" max="15" width="3.6640625" style="1" customWidth="1"/>
    <col min="16" max="16" width="12.83203125" style="1" customWidth="1"/>
    <col min="17" max="17" width="6.33203125" style="1" customWidth="1"/>
    <col min="18" max="18" width="12.83203125" style="1" bestFit="1" customWidth="1"/>
    <col min="19" max="19" width="2.33203125" style="1" customWidth="1"/>
    <col min="20" max="256" width="8.83203125" style="1" customWidth="1"/>
  </cols>
  <sheetData>
    <row r="1" spans="1:19" ht="14.25" customHeight="1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4"/>
      <c r="P1" s="3"/>
      <c r="Q1" s="3"/>
      <c r="R1" s="3"/>
      <c r="S1" s="5"/>
    </row>
    <row r="2" spans="1:19" ht="21" customHeight="1">
      <c r="A2" s="6"/>
      <c r="B2" s="7"/>
      <c r="C2" s="7"/>
      <c r="D2" s="7"/>
      <c r="E2" s="7"/>
      <c r="F2" s="7"/>
      <c r="G2" s="8" t="s">
        <v>0</v>
      </c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9"/>
    </row>
    <row r="3" spans="1:19" ht="12" customHeight="1">
      <c r="A3" s="10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2"/>
    </row>
    <row r="4" spans="1:19" ht="9" customHeight="1">
      <c r="A4" s="13"/>
      <c r="B4" s="14"/>
      <c r="C4" s="14"/>
      <c r="D4" s="14"/>
      <c r="E4" s="15"/>
      <c r="F4" s="15"/>
      <c r="G4" s="15"/>
      <c r="H4" s="15"/>
      <c r="I4" s="15"/>
      <c r="J4" s="15"/>
      <c r="K4" s="15"/>
      <c r="L4" s="15"/>
      <c r="M4" s="15"/>
      <c r="N4" s="14"/>
      <c r="O4" s="14"/>
      <c r="P4" s="14"/>
      <c r="Q4" s="15"/>
      <c r="R4" s="15"/>
      <c r="S4" s="16"/>
    </row>
    <row r="5" spans="1:19" ht="24.75" customHeight="1">
      <c r="A5" s="17"/>
      <c r="B5" s="18" t="s">
        <v>1</v>
      </c>
      <c r="C5" s="19"/>
      <c r="D5" s="20"/>
      <c r="E5" s="302" t="s">
        <v>2</v>
      </c>
      <c r="F5" s="303"/>
      <c r="G5" s="303"/>
      <c r="H5" s="303"/>
      <c r="I5" s="303"/>
      <c r="J5" s="303"/>
      <c r="K5" s="303"/>
      <c r="L5" s="303"/>
      <c r="M5" s="304"/>
      <c r="N5" s="21"/>
      <c r="O5" s="19"/>
      <c r="P5" s="22" t="s">
        <v>3</v>
      </c>
      <c r="Q5" s="23"/>
      <c r="R5" s="24"/>
      <c r="S5" s="25"/>
    </row>
    <row r="6" spans="1:19" ht="24.75" customHeight="1">
      <c r="A6" s="17"/>
      <c r="B6" s="18" t="s">
        <v>4</v>
      </c>
      <c r="C6" s="19"/>
      <c r="D6" s="20"/>
      <c r="E6" s="299"/>
      <c r="F6" s="300"/>
      <c r="G6" s="300"/>
      <c r="H6" s="300"/>
      <c r="I6" s="300"/>
      <c r="J6" s="300"/>
      <c r="K6" s="300"/>
      <c r="L6" s="300"/>
      <c r="M6" s="301"/>
      <c r="N6" s="21"/>
      <c r="O6" s="19"/>
      <c r="P6" s="22" t="s">
        <v>5</v>
      </c>
      <c r="Q6" s="26"/>
      <c r="R6" s="20"/>
      <c r="S6" s="25"/>
    </row>
    <row r="7" spans="1:19" ht="24.75" customHeight="1">
      <c r="A7" s="17"/>
      <c r="B7" s="19"/>
      <c r="C7" s="19"/>
      <c r="D7" s="20"/>
      <c r="E7" s="293" t="s">
        <v>6</v>
      </c>
      <c r="F7" s="294"/>
      <c r="G7" s="294"/>
      <c r="H7" s="294"/>
      <c r="I7" s="294"/>
      <c r="J7" s="294"/>
      <c r="K7" s="294"/>
      <c r="L7" s="294"/>
      <c r="M7" s="295"/>
      <c r="N7" s="21"/>
      <c r="O7" s="19"/>
      <c r="P7" s="22" t="s">
        <v>7</v>
      </c>
      <c r="Q7" s="27" t="s">
        <v>8</v>
      </c>
      <c r="R7" s="28"/>
      <c r="S7" s="25"/>
    </row>
    <row r="8" spans="1:19" ht="24.75" customHeight="1">
      <c r="A8" s="17"/>
      <c r="B8" s="296"/>
      <c r="C8" s="296"/>
      <c r="D8" s="296"/>
      <c r="E8" s="29"/>
      <c r="F8" s="29"/>
      <c r="G8" s="29"/>
      <c r="H8" s="29"/>
      <c r="I8" s="29"/>
      <c r="J8" s="29"/>
      <c r="K8" s="29"/>
      <c r="L8" s="29"/>
      <c r="M8" s="29"/>
      <c r="N8" s="19"/>
      <c r="O8" s="19"/>
      <c r="P8" s="30" t="s">
        <v>9</v>
      </c>
      <c r="Q8" s="31" t="s">
        <v>10</v>
      </c>
      <c r="R8" s="29"/>
      <c r="S8" s="32"/>
    </row>
    <row r="9" spans="1:19" ht="24.75" customHeight="1">
      <c r="A9" s="17"/>
      <c r="B9" s="18" t="s">
        <v>11</v>
      </c>
      <c r="C9" s="19"/>
      <c r="D9" s="20"/>
      <c r="E9" s="305" t="s">
        <v>12</v>
      </c>
      <c r="F9" s="306"/>
      <c r="G9" s="306"/>
      <c r="H9" s="306"/>
      <c r="I9" s="306"/>
      <c r="J9" s="306"/>
      <c r="K9" s="306"/>
      <c r="L9" s="306"/>
      <c r="M9" s="307"/>
      <c r="N9" s="21"/>
      <c r="O9" s="20"/>
      <c r="P9" s="33"/>
      <c r="Q9" s="34"/>
      <c r="R9" s="35"/>
      <c r="S9" s="25"/>
    </row>
    <row r="10" spans="1:19" ht="24.75" customHeight="1">
      <c r="A10" s="17"/>
      <c r="B10" s="18" t="s">
        <v>13</v>
      </c>
      <c r="C10" s="19"/>
      <c r="D10" s="20"/>
      <c r="E10" s="308" t="s">
        <v>14</v>
      </c>
      <c r="F10" s="309"/>
      <c r="G10" s="309"/>
      <c r="H10" s="309"/>
      <c r="I10" s="309"/>
      <c r="J10" s="309"/>
      <c r="K10" s="309"/>
      <c r="L10" s="309"/>
      <c r="M10" s="310"/>
      <c r="N10" s="21"/>
      <c r="O10" s="20"/>
      <c r="P10" s="33"/>
      <c r="Q10" s="34"/>
      <c r="R10" s="35"/>
      <c r="S10" s="25"/>
    </row>
    <row r="11" spans="1:19" ht="24.75" customHeight="1">
      <c r="A11" s="17"/>
      <c r="B11" s="18" t="s">
        <v>15</v>
      </c>
      <c r="C11" s="19"/>
      <c r="D11" s="20"/>
      <c r="E11" s="308"/>
      <c r="F11" s="309"/>
      <c r="G11" s="309"/>
      <c r="H11" s="309"/>
      <c r="I11" s="309"/>
      <c r="J11" s="309"/>
      <c r="K11" s="309"/>
      <c r="L11" s="309"/>
      <c r="M11" s="310"/>
      <c r="N11" s="21"/>
      <c r="O11" s="20"/>
      <c r="P11" s="33"/>
      <c r="Q11" s="34"/>
      <c r="R11" s="35"/>
      <c r="S11" s="25"/>
    </row>
    <row r="12" spans="1:19" ht="21.75" customHeight="1">
      <c r="A12" s="36"/>
      <c r="B12" s="316" t="s">
        <v>16</v>
      </c>
      <c r="C12" s="317"/>
      <c r="D12" s="318"/>
      <c r="E12" s="319" t="s">
        <v>17</v>
      </c>
      <c r="F12" s="320"/>
      <c r="G12" s="320"/>
      <c r="H12" s="320"/>
      <c r="I12" s="320"/>
      <c r="J12" s="320"/>
      <c r="K12" s="320"/>
      <c r="L12" s="320"/>
      <c r="M12" s="321"/>
      <c r="N12" s="37"/>
      <c r="O12" s="38"/>
      <c r="P12" s="39"/>
      <c r="Q12" s="314"/>
      <c r="R12" s="315"/>
      <c r="S12" s="40"/>
    </row>
    <row r="13" spans="1:19" ht="10.5" customHeight="1">
      <c r="A13" s="36"/>
      <c r="B13" s="41"/>
      <c r="C13" s="41"/>
      <c r="D13" s="41"/>
      <c r="E13" s="42"/>
      <c r="F13" s="43"/>
      <c r="G13" s="43"/>
      <c r="H13" s="43"/>
      <c r="I13" s="43"/>
      <c r="J13" s="43"/>
      <c r="K13" s="43"/>
      <c r="L13" s="43"/>
      <c r="M13" s="43"/>
      <c r="N13" s="41"/>
      <c r="O13" s="41"/>
      <c r="P13" s="42"/>
      <c r="Q13" s="42"/>
      <c r="R13" s="43"/>
      <c r="S13" s="44"/>
    </row>
    <row r="14" spans="1:19" ht="18.75" customHeight="1">
      <c r="A14" s="17"/>
      <c r="B14" s="19"/>
      <c r="C14" s="19"/>
      <c r="D14" s="19"/>
      <c r="E14" s="45" t="s">
        <v>18</v>
      </c>
      <c r="F14" s="19"/>
      <c r="G14" s="41"/>
      <c r="H14" s="41"/>
      <c r="I14" s="41"/>
      <c r="J14" s="19"/>
      <c r="K14" s="19"/>
      <c r="L14" s="19"/>
      <c r="M14" s="19"/>
      <c r="N14" s="19"/>
      <c r="O14" s="19"/>
      <c r="P14" s="45" t="s">
        <v>19</v>
      </c>
      <c r="Q14" s="46"/>
      <c r="R14" s="19"/>
      <c r="S14" s="32"/>
    </row>
    <row r="15" spans="1:19" ht="18.75" customHeight="1">
      <c r="A15" s="17"/>
      <c r="B15" s="19"/>
      <c r="C15" s="19"/>
      <c r="D15" s="20"/>
      <c r="E15" s="47"/>
      <c r="F15" s="21"/>
      <c r="G15" s="41"/>
      <c r="H15" s="41"/>
      <c r="I15" s="41"/>
      <c r="J15" s="19"/>
      <c r="K15" s="19"/>
      <c r="L15" s="19"/>
      <c r="M15" s="19"/>
      <c r="N15" s="19"/>
      <c r="O15" s="20"/>
      <c r="P15" s="48"/>
      <c r="Q15" s="49"/>
      <c r="R15" s="19"/>
      <c r="S15" s="32"/>
    </row>
    <row r="16" spans="1:19" ht="9" customHeight="1">
      <c r="A16" s="50"/>
      <c r="B16" s="51"/>
      <c r="C16" s="51"/>
      <c r="D16" s="51"/>
      <c r="E16" s="52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2"/>
      <c r="Q16" s="51"/>
      <c r="R16" s="51"/>
      <c r="S16" s="53"/>
    </row>
    <row r="17" spans="1:19" ht="20.25" customHeight="1">
      <c r="A17" s="54"/>
      <c r="B17" s="55"/>
      <c r="C17" s="55"/>
      <c r="D17" s="55"/>
      <c r="E17" s="56" t="s">
        <v>20</v>
      </c>
      <c r="F17" s="55"/>
      <c r="G17" s="55"/>
      <c r="H17" s="55"/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7"/>
    </row>
    <row r="18" spans="1:19" ht="21.75" customHeight="1">
      <c r="A18" s="58" t="s">
        <v>21</v>
      </c>
      <c r="B18" s="59"/>
      <c r="C18" s="59"/>
      <c r="D18" s="60"/>
      <c r="E18" s="61" t="s">
        <v>22</v>
      </c>
      <c r="F18" s="60"/>
      <c r="G18" s="61" t="s">
        <v>23</v>
      </c>
      <c r="H18" s="59"/>
      <c r="I18" s="60"/>
      <c r="J18" s="61" t="s">
        <v>24</v>
      </c>
      <c r="K18" s="60"/>
      <c r="L18" s="61" t="s">
        <v>25</v>
      </c>
      <c r="M18" s="59"/>
      <c r="N18" s="59"/>
      <c r="O18" s="59"/>
      <c r="P18" s="60"/>
      <c r="Q18" s="61" t="s">
        <v>26</v>
      </c>
      <c r="R18" s="59"/>
      <c r="S18" s="62"/>
    </row>
    <row r="19" spans="1:19" ht="19.5" customHeight="1">
      <c r="A19" s="63"/>
      <c r="B19" s="64"/>
      <c r="C19" s="64"/>
      <c r="D19" s="65">
        <v>0</v>
      </c>
      <c r="E19" s="66">
        <v>0</v>
      </c>
      <c r="F19" s="67"/>
      <c r="G19" s="68"/>
      <c r="H19" s="64"/>
      <c r="I19" s="65">
        <v>0</v>
      </c>
      <c r="J19" s="66">
        <v>0</v>
      </c>
      <c r="K19" s="65"/>
      <c r="L19" s="68"/>
      <c r="M19" s="64"/>
      <c r="N19" s="64"/>
      <c r="O19" s="64"/>
      <c r="P19" s="65">
        <v>0</v>
      </c>
      <c r="Q19" s="68"/>
      <c r="R19" s="69">
        <v>0</v>
      </c>
      <c r="S19" s="70"/>
    </row>
    <row r="20" spans="1:19" ht="20.25" customHeight="1">
      <c r="A20" s="54"/>
      <c r="B20" s="55"/>
      <c r="C20" s="55"/>
      <c r="D20" s="55"/>
      <c r="E20" s="56" t="s">
        <v>27</v>
      </c>
      <c r="F20" s="55"/>
      <c r="G20" s="55"/>
      <c r="H20" s="55"/>
      <c r="I20" s="55"/>
      <c r="J20" s="71" t="s">
        <v>28</v>
      </c>
      <c r="K20" s="55"/>
      <c r="L20" s="55"/>
      <c r="M20" s="55"/>
      <c r="N20" s="55"/>
      <c r="O20" s="55"/>
      <c r="P20" s="55"/>
      <c r="Q20" s="55"/>
      <c r="R20" s="55"/>
      <c r="S20" s="57"/>
    </row>
    <row r="21" spans="1:19" ht="19.5" customHeight="1">
      <c r="A21" s="72" t="s">
        <v>29</v>
      </c>
      <c r="B21" s="73"/>
      <c r="C21" s="74" t="s">
        <v>30</v>
      </c>
      <c r="D21" s="75"/>
      <c r="E21" s="75"/>
      <c r="F21" s="76"/>
      <c r="G21" s="72" t="s">
        <v>31</v>
      </c>
      <c r="H21" s="77"/>
      <c r="I21" s="74" t="s">
        <v>32</v>
      </c>
      <c r="J21" s="75"/>
      <c r="K21" s="76"/>
      <c r="L21" s="72" t="s">
        <v>33</v>
      </c>
      <c r="M21" s="77"/>
      <c r="N21" s="74" t="s">
        <v>34</v>
      </c>
      <c r="O21" s="75"/>
      <c r="P21" s="75"/>
      <c r="Q21" s="75"/>
      <c r="R21" s="75"/>
      <c r="S21" s="76"/>
    </row>
    <row r="22" spans="1:19" ht="19.5" customHeight="1">
      <c r="A22" s="78" t="s">
        <v>35</v>
      </c>
      <c r="B22" s="79" t="s">
        <v>36</v>
      </c>
      <c r="C22" s="80"/>
      <c r="D22" s="81" t="s">
        <v>37</v>
      </c>
      <c r="E22" s="82"/>
      <c r="F22" s="83"/>
      <c r="G22" s="78" t="s">
        <v>38</v>
      </c>
      <c r="H22" s="84" t="s">
        <v>39</v>
      </c>
      <c r="I22" s="85"/>
      <c r="J22" s="86">
        <v>0</v>
      </c>
      <c r="K22" s="87"/>
      <c r="L22" s="78" t="s">
        <v>40</v>
      </c>
      <c r="M22" s="88" t="s">
        <v>41</v>
      </c>
      <c r="N22" s="89"/>
      <c r="O22" s="89"/>
      <c r="P22" s="85"/>
      <c r="Q22" s="90"/>
      <c r="R22" s="91">
        <v>0</v>
      </c>
      <c r="S22" s="83"/>
    </row>
    <row r="23" spans="1:19" ht="19.5" customHeight="1">
      <c r="A23" s="78" t="s">
        <v>42</v>
      </c>
      <c r="B23" s="92"/>
      <c r="C23" s="93"/>
      <c r="D23" s="81" t="s">
        <v>43</v>
      </c>
      <c r="E23" s="91">
        <v>0</v>
      </c>
      <c r="F23" s="83"/>
      <c r="G23" s="78" t="s">
        <v>44</v>
      </c>
      <c r="H23" s="84" t="s">
        <v>45</v>
      </c>
      <c r="I23" s="85"/>
      <c r="J23" s="86">
        <v>0</v>
      </c>
      <c r="K23" s="87"/>
      <c r="L23" s="78" t="s">
        <v>46</v>
      </c>
      <c r="M23" s="88" t="s">
        <v>47</v>
      </c>
      <c r="N23" s="89"/>
      <c r="O23" s="89"/>
      <c r="P23" s="85"/>
      <c r="Q23" s="90"/>
      <c r="R23" s="91">
        <v>0</v>
      </c>
      <c r="S23" s="83"/>
    </row>
    <row r="24" spans="1:19" ht="19.5" customHeight="1">
      <c r="A24" s="78" t="s">
        <v>48</v>
      </c>
      <c r="B24" s="79" t="s">
        <v>49</v>
      </c>
      <c r="C24" s="80"/>
      <c r="D24" s="81" t="s">
        <v>37</v>
      </c>
      <c r="E24" s="91">
        <v>0</v>
      </c>
      <c r="F24" s="83"/>
      <c r="G24" s="78" t="s">
        <v>50</v>
      </c>
      <c r="H24" s="84" t="s">
        <v>51</v>
      </c>
      <c r="I24" s="85"/>
      <c r="J24" s="86">
        <v>0</v>
      </c>
      <c r="K24" s="87"/>
      <c r="L24" s="78" t="s">
        <v>52</v>
      </c>
      <c r="M24" s="88" t="s">
        <v>53</v>
      </c>
      <c r="N24" s="89"/>
      <c r="O24" s="89"/>
      <c r="P24" s="85"/>
      <c r="Q24" s="90"/>
      <c r="R24" s="91">
        <v>0</v>
      </c>
      <c r="S24" s="83"/>
    </row>
    <row r="25" spans="1:19" ht="19.5" customHeight="1">
      <c r="A25" s="78" t="s">
        <v>54</v>
      </c>
      <c r="B25" s="92"/>
      <c r="C25" s="93"/>
      <c r="D25" s="81" t="s">
        <v>43</v>
      </c>
      <c r="E25" s="91">
        <v>0</v>
      </c>
      <c r="F25" s="83"/>
      <c r="G25" s="78" t="s">
        <v>55</v>
      </c>
      <c r="H25" s="94"/>
      <c r="I25" s="85"/>
      <c r="J25" s="86">
        <v>0</v>
      </c>
      <c r="K25" s="87"/>
      <c r="L25" s="78" t="s">
        <v>56</v>
      </c>
      <c r="M25" s="88" t="s">
        <v>57</v>
      </c>
      <c r="N25" s="89"/>
      <c r="O25" s="89"/>
      <c r="P25" s="85"/>
      <c r="Q25" s="90"/>
      <c r="R25" s="91">
        <v>0</v>
      </c>
      <c r="S25" s="83"/>
    </row>
    <row r="26" spans="1:19" ht="19.5" customHeight="1">
      <c r="A26" s="78" t="s">
        <v>58</v>
      </c>
      <c r="B26" s="79" t="s">
        <v>59</v>
      </c>
      <c r="C26" s="80"/>
      <c r="D26" s="81" t="s">
        <v>37</v>
      </c>
      <c r="E26" s="91">
        <v>0</v>
      </c>
      <c r="F26" s="83"/>
      <c r="G26" s="95"/>
      <c r="H26" s="89"/>
      <c r="I26" s="85"/>
      <c r="J26" s="86"/>
      <c r="K26" s="87"/>
      <c r="L26" s="78" t="s">
        <v>60</v>
      </c>
      <c r="M26" s="88" t="s">
        <v>61</v>
      </c>
      <c r="N26" s="89"/>
      <c r="O26" s="89"/>
      <c r="P26" s="85"/>
      <c r="Q26" s="90">
        <v>0.02</v>
      </c>
      <c r="R26" s="91"/>
      <c r="S26" s="83"/>
    </row>
    <row r="27" spans="1:19" ht="19.5" customHeight="1">
      <c r="A27" s="78" t="s">
        <v>62</v>
      </c>
      <c r="B27" s="92"/>
      <c r="C27" s="93"/>
      <c r="D27" s="81" t="s">
        <v>43</v>
      </c>
      <c r="E27" s="66">
        <v>0</v>
      </c>
      <c r="F27" s="96"/>
      <c r="G27" s="95"/>
      <c r="H27" s="89"/>
      <c r="I27" s="85"/>
      <c r="J27" s="97"/>
      <c r="K27" s="70"/>
      <c r="L27" s="78" t="s">
        <v>63</v>
      </c>
      <c r="M27" s="84" t="s">
        <v>64</v>
      </c>
      <c r="N27" s="89"/>
      <c r="O27" s="89"/>
      <c r="P27" s="89"/>
      <c r="Q27" s="85"/>
      <c r="R27" s="66">
        <v>0</v>
      </c>
      <c r="S27" s="96"/>
    </row>
    <row r="28" spans="1:19" ht="19.5" customHeight="1">
      <c r="A28" s="78" t="s">
        <v>65</v>
      </c>
      <c r="B28" s="311" t="s">
        <v>66</v>
      </c>
      <c r="C28" s="312"/>
      <c r="D28" s="313"/>
      <c r="E28" s="99">
        <v>0</v>
      </c>
      <c r="F28" s="57"/>
      <c r="G28" s="78" t="s">
        <v>67</v>
      </c>
      <c r="H28" s="98" t="s">
        <v>68</v>
      </c>
      <c r="I28" s="83"/>
      <c r="J28" s="100"/>
      <c r="K28" s="101"/>
      <c r="L28" s="78" t="s">
        <v>69</v>
      </c>
      <c r="M28" s="98" t="s">
        <v>70</v>
      </c>
      <c r="N28" s="89"/>
      <c r="O28" s="89"/>
      <c r="P28" s="89"/>
      <c r="Q28" s="83"/>
      <c r="R28" s="99"/>
      <c r="S28" s="57"/>
    </row>
    <row r="29" spans="1:19" ht="19.5" customHeight="1">
      <c r="A29" s="102" t="s">
        <v>71</v>
      </c>
      <c r="B29" s="103" t="s">
        <v>72</v>
      </c>
      <c r="C29" s="104"/>
      <c r="D29" s="105"/>
      <c r="E29" s="106">
        <v>0</v>
      </c>
      <c r="F29" s="57"/>
      <c r="G29" s="102" t="s">
        <v>73</v>
      </c>
      <c r="H29" s="103" t="s">
        <v>74</v>
      </c>
      <c r="I29" s="105"/>
      <c r="J29" s="106">
        <v>0</v>
      </c>
      <c r="K29" s="107"/>
      <c r="L29" s="102" t="s">
        <v>75</v>
      </c>
      <c r="M29" s="103" t="s">
        <v>76</v>
      </c>
      <c r="N29" s="104"/>
      <c r="O29" s="104"/>
      <c r="P29" s="104"/>
      <c r="Q29" s="105"/>
      <c r="R29" s="106">
        <v>0</v>
      </c>
      <c r="S29" s="57"/>
    </row>
    <row r="30" spans="1:19" ht="19.5" customHeight="1">
      <c r="A30" s="108" t="s">
        <v>13</v>
      </c>
      <c r="B30" s="14"/>
      <c r="C30" s="14"/>
      <c r="D30" s="14"/>
      <c r="E30" s="14"/>
      <c r="F30" s="109"/>
      <c r="G30" s="110"/>
      <c r="H30" s="14"/>
      <c r="I30" s="14"/>
      <c r="J30" s="14"/>
      <c r="K30" s="16"/>
      <c r="L30" s="72" t="s">
        <v>77</v>
      </c>
      <c r="M30" s="60"/>
      <c r="N30" s="74" t="s">
        <v>78</v>
      </c>
      <c r="O30" s="75"/>
      <c r="P30" s="59"/>
      <c r="Q30" s="59"/>
      <c r="R30" s="14"/>
      <c r="S30" s="57"/>
    </row>
    <row r="31" spans="1:19" ht="19.5" customHeight="1">
      <c r="A31" s="17"/>
      <c r="B31" s="19"/>
      <c r="C31" s="19"/>
      <c r="D31" s="19"/>
      <c r="E31" s="19"/>
      <c r="F31" s="111"/>
      <c r="G31" s="112"/>
      <c r="H31" s="19"/>
      <c r="I31" s="19"/>
      <c r="J31" s="19"/>
      <c r="K31" s="32"/>
      <c r="L31" s="78" t="s">
        <v>79</v>
      </c>
      <c r="M31" s="84" t="s">
        <v>80</v>
      </c>
      <c r="N31" s="89"/>
      <c r="O31" s="89"/>
      <c r="P31" s="89"/>
      <c r="Q31" s="89"/>
      <c r="R31" s="263">
        <f>Rekapitulácia!G11</f>
        <v>0</v>
      </c>
      <c r="S31" s="57"/>
    </row>
    <row r="32" spans="1:19" ht="19.5" customHeight="1">
      <c r="A32" s="113" t="s">
        <v>81</v>
      </c>
      <c r="B32" s="114"/>
      <c r="C32" s="114"/>
      <c r="D32" s="114"/>
      <c r="E32" s="114"/>
      <c r="F32" s="93"/>
      <c r="G32" s="115" t="s">
        <v>82</v>
      </c>
      <c r="H32" s="114"/>
      <c r="I32" s="114"/>
      <c r="J32" s="114"/>
      <c r="K32" s="116"/>
      <c r="L32" s="78" t="s">
        <v>83</v>
      </c>
      <c r="M32" s="88" t="s">
        <v>84</v>
      </c>
      <c r="N32" s="117">
        <v>20</v>
      </c>
      <c r="O32" s="118" t="s">
        <v>85</v>
      </c>
      <c r="P32" s="119"/>
      <c r="Q32" s="89"/>
      <c r="R32" s="264">
        <f>Rekapitulácia!G12</f>
        <v>0</v>
      </c>
      <c r="S32" s="120"/>
    </row>
    <row r="33" spans="1:19" ht="12.75" hidden="1" customHeight="1">
      <c r="A33" s="121"/>
      <c r="B33" s="89"/>
      <c r="C33" s="89"/>
      <c r="D33" s="89"/>
      <c r="E33" s="89"/>
      <c r="F33" s="85"/>
      <c r="G33" s="94"/>
      <c r="H33" s="89"/>
      <c r="I33" s="89"/>
      <c r="J33" s="89"/>
      <c r="K33" s="83"/>
      <c r="L33" s="122"/>
      <c r="M33" s="123"/>
      <c r="N33" s="124"/>
      <c r="O33" s="125"/>
      <c r="P33" s="126"/>
      <c r="Q33" s="124"/>
      <c r="R33" s="127"/>
      <c r="S33" s="128"/>
    </row>
    <row r="34" spans="1:19" ht="35.25" customHeight="1">
      <c r="A34" s="129" t="s">
        <v>11</v>
      </c>
      <c r="B34" s="130"/>
      <c r="C34" s="130"/>
      <c r="D34" s="130"/>
      <c r="E34" s="131"/>
      <c r="F34" s="80"/>
      <c r="G34" s="132"/>
      <c r="H34" s="131"/>
      <c r="I34" s="131"/>
      <c r="J34" s="131"/>
      <c r="K34" s="133"/>
      <c r="L34" s="102" t="s">
        <v>86</v>
      </c>
      <c r="M34" s="297" t="s">
        <v>87</v>
      </c>
      <c r="N34" s="298"/>
      <c r="O34" s="298"/>
      <c r="P34" s="298"/>
      <c r="Q34" s="134"/>
      <c r="R34" s="135">
        <f>Rekapitulácia!G14</f>
        <v>0</v>
      </c>
      <c r="S34" s="35"/>
    </row>
    <row r="35" spans="1:19" ht="33" customHeight="1">
      <c r="A35" s="113" t="s">
        <v>81</v>
      </c>
      <c r="B35" s="114"/>
      <c r="C35" s="114"/>
      <c r="D35" s="114"/>
      <c r="E35" s="114"/>
      <c r="F35" s="93"/>
      <c r="G35" s="115" t="s">
        <v>82</v>
      </c>
      <c r="H35" s="114"/>
      <c r="I35" s="114"/>
      <c r="J35" s="114"/>
      <c r="K35" s="116"/>
      <c r="L35" s="72" t="s">
        <v>88</v>
      </c>
      <c r="M35" s="60"/>
      <c r="N35" s="74" t="s">
        <v>89</v>
      </c>
      <c r="O35" s="75"/>
      <c r="P35" s="59"/>
      <c r="Q35" s="59"/>
      <c r="R35" s="136"/>
      <c r="S35" s="137"/>
    </row>
    <row r="36" spans="1:19" ht="20.25" customHeight="1">
      <c r="A36" s="129" t="s">
        <v>15</v>
      </c>
      <c r="B36" s="131"/>
      <c r="C36" s="131"/>
      <c r="D36" s="131"/>
      <c r="E36" s="131"/>
      <c r="F36" s="80"/>
      <c r="G36" s="138"/>
      <c r="H36" s="131"/>
      <c r="I36" s="131"/>
      <c r="J36" s="131"/>
      <c r="K36" s="133"/>
      <c r="L36" s="78" t="s">
        <v>90</v>
      </c>
      <c r="M36" s="84" t="s">
        <v>91</v>
      </c>
      <c r="N36" s="89"/>
      <c r="O36" s="89"/>
      <c r="P36" s="89"/>
      <c r="Q36" s="85"/>
      <c r="R36" s="91">
        <v>0</v>
      </c>
      <c r="S36" s="83"/>
    </row>
    <row r="37" spans="1:19" ht="19.5" customHeight="1">
      <c r="A37" s="17"/>
      <c r="B37" s="19"/>
      <c r="C37" s="19"/>
      <c r="D37" s="19"/>
      <c r="E37" s="19"/>
      <c r="F37" s="111"/>
      <c r="G37" s="139"/>
      <c r="H37" s="19"/>
      <c r="I37" s="19"/>
      <c r="J37" s="19"/>
      <c r="K37" s="32"/>
      <c r="L37" s="78" t="s">
        <v>92</v>
      </c>
      <c r="M37" s="84" t="s">
        <v>93</v>
      </c>
      <c r="N37" s="89"/>
      <c r="O37" s="89"/>
      <c r="P37" s="89"/>
      <c r="Q37" s="85"/>
      <c r="R37" s="91">
        <v>0</v>
      </c>
      <c r="S37" s="83"/>
    </row>
    <row r="38" spans="1:19" ht="19.5" customHeight="1">
      <c r="A38" s="140" t="s">
        <v>81</v>
      </c>
      <c r="B38" s="51"/>
      <c r="C38" s="51"/>
      <c r="D38" s="51"/>
      <c r="E38" s="51"/>
      <c r="F38" s="141"/>
      <c r="G38" s="142" t="s">
        <v>82</v>
      </c>
      <c r="H38" s="51"/>
      <c r="I38" s="51"/>
      <c r="J38" s="51"/>
      <c r="K38" s="53"/>
      <c r="L38" s="102" t="s">
        <v>94</v>
      </c>
      <c r="M38" s="103" t="s">
        <v>95</v>
      </c>
      <c r="N38" s="104"/>
      <c r="O38" s="143"/>
      <c r="P38" s="104"/>
      <c r="Q38" s="105"/>
      <c r="R38" s="66">
        <v>0</v>
      </c>
      <c r="S38" s="96"/>
    </row>
  </sheetData>
  <mergeCells count="12">
    <mergeCell ref="Q12:R12"/>
    <mergeCell ref="B12:D12"/>
    <mergeCell ref="E11:M11"/>
    <mergeCell ref="E12:M12"/>
    <mergeCell ref="E7:M7"/>
    <mergeCell ref="B8:D8"/>
    <mergeCell ref="M34:P34"/>
    <mergeCell ref="E6:M6"/>
    <mergeCell ref="E5:M5"/>
    <mergeCell ref="E9:M9"/>
    <mergeCell ref="E10:M10"/>
    <mergeCell ref="B28:D28"/>
  </mergeCells>
  <pageMargins left="0.39370100000000002" right="0.39370100000000002" top="0.78740200000000005" bottom="0.78740200000000005" header="0" footer="0"/>
  <headerFooter>
    <oddFooter>&amp;C&amp;"MS Sans Serif,Regular"&amp;8&amp;K000000   Strana &amp;P  z 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65"/>
  <sheetViews>
    <sheetView showGridLines="0" topLeftCell="A20" workbookViewId="0">
      <selection activeCell="A37" sqref="A37:XFD65"/>
    </sheetView>
  </sheetViews>
  <sheetFormatPr baseColWidth="10" defaultColWidth="8.83203125" defaultRowHeight="13.25" customHeight="1" x14ac:dyDescent="0"/>
  <cols>
    <col min="1" max="1" width="32.6640625" style="144" customWidth="1"/>
    <col min="2" max="2" width="10.6640625" style="144" customWidth="1"/>
    <col min="3" max="6" width="8.6640625" style="144" customWidth="1"/>
    <col min="7" max="7" width="10.6640625" style="144" customWidth="1"/>
    <col min="8" max="8" width="8.83203125" style="144" customWidth="1"/>
    <col min="9" max="26" width="8.83203125" style="144" hidden="1" customWidth="1"/>
    <col min="27" max="256" width="8.83203125" style="144" customWidth="1"/>
  </cols>
  <sheetData>
    <row r="1" spans="1:27" ht="15" customHeight="1">
      <c r="A1" s="145"/>
      <c r="B1" s="145"/>
      <c r="C1" s="145"/>
      <c r="D1" s="145"/>
      <c r="E1" s="145"/>
      <c r="F1" s="146"/>
      <c r="G1" s="266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</row>
    <row r="2" spans="1:27" ht="15" customHeight="1">
      <c r="A2" s="149" t="s">
        <v>96</v>
      </c>
      <c r="B2" s="145"/>
      <c r="C2" s="145"/>
      <c r="D2" s="145"/>
      <c r="E2" s="150"/>
      <c r="F2" s="151" t="s">
        <v>97</v>
      </c>
      <c r="G2" s="274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</row>
    <row r="3" spans="1:27" ht="15" customHeight="1">
      <c r="A3" s="145"/>
      <c r="B3" s="145"/>
      <c r="C3" s="145"/>
      <c r="D3" s="145"/>
      <c r="E3" s="150"/>
      <c r="F3" s="152" t="s">
        <v>98</v>
      </c>
      <c r="G3" s="275" t="s">
        <v>99</v>
      </c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</row>
    <row r="4" spans="1:27" ht="15" customHeight="1">
      <c r="A4" s="153" t="s">
        <v>100</v>
      </c>
      <c r="B4" s="145"/>
      <c r="C4" s="145"/>
      <c r="D4" s="145"/>
      <c r="E4" s="150"/>
      <c r="F4" s="278">
        <v>0.2</v>
      </c>
      <c r="G4" s="279">
        <v>0</v>
      </c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</row>
    <row r="5" spans="1:27" ht="15" customHeight="1">
      <c r="A5" s="145"/>
      <c r="B5" s="145"/>
      <c r="C5" s="145"/>
      <c r="D5" s="145"/>
      <c r="E5" s="145"/>
      <c r="F5" s="276"/>
      <c r="G5" s="27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</row>
    <row r="6" spans="1:27" ht="13.75" customHeight="1">
      <c r="A6" s="154" t="s">
        <v>4</v>
      </c>
      <c r="B6" s="154" t="s">
        <v>101</v>
      </c>
      <c r="C6" s="154" t="s">
        <v>102</v>
      </c>
      <c r="D6" s="154" t="s">
        <v>72</v>
      </c>
      <c r="E6" s="154" t="s">
        <v>103</v>
      </c>
      <c r="F6" s="154" t="s">
        <v>104</v>
      </c>
      <c r="G6" s="267" t="s">
        <v>105</v>
      </c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</row>
    <row r="7" spans="1:27" ht="13.75" customHeight="1">
      <c r="A7" s="155" t="s">
        <v>106</v>
      </c>
      <c r="B7" s="156">
        <f>'SO 4991-1'!I53</f>
        <v>0</v>
      </c>
      <c r="C7" s="156">
        <v>0</v>
      </c>
      <c r="D7" s="156">
        <v>0</v>
      </c>
      <c r="E7" s="156">
        <v>0</v>
      </c>
      <c r="F7" s="156">
        <v>0</v>
      </c>
      <c r="G7" s="280">
        <f>B7+C7+D7+E7+F7</f>
        <v>0</v>
      </c>
      <c r="H7" s="7"/>
      <c r="I7" s="7"/>
      <c r="J7" s="7"/>
      <c r="K7" s="271">
        <v>0</v>
      </c>
      <c r="L7" s="7"/>
      <c r="M7" s="7"/>
      <c r="N7" s="7"/>
      <c r="O7" s="7"/>
      <c r="P7" s="7"/>
      <c r="Q7" s="272">
        <v>30.126000000000001</v>
      </c>
      <c r="R7" s="7"/>
      <c r="S7" s="7"/>
      <c r="T7" s="7"/>
      <c r="U7" s="7"/>
      <c r="V7" s="7"/>
      <c r="W7" s="7"/>
      <c r="X7" s="7"/>
      <c r="Y7" s="7"/>
      <c r="Z7" s="7"/>
      <c r="AA7" s="7"/>
    </row>
    <row r="8" spans="1:27" ht="13.75" customHeight="1">
      <c r="A8" s="155" t="s">
        <v>107</v>
      </c>
      <c r="B8" s="156">
        <f>'SO 5113-1'!I76</f>
        <v>0</v>
      </c>
      <c r="C8" s="156">
        <v>0</v>
      </c>
      <c r="D8" s="156">
        <v>0</v>
      </c>
      <c r="E8" s="156">
        <v>0</v>
      </c>
      <c r="F8" s="156">
        <v>0</v>
      </c>
      <c r="G8" s="280">
        <f>B8+C8+D8+E8+F8</f>
        <v>0</v>
      </c>
      <c r="H8" s="7"/>
      <c r="I8" s="7"/>
      <c r="J8" s="7"/>
      <c r="K8" s="271">
        <v>0</v>
      </c>
      <c r="L8" s="7"/>
      <c r="M8" s="7"/>
      <c r="N8" s="7"/>
      <c r="O8" s="7"/>
      <c r="P8" s="7"/>
      <c r="Q8" s="272">
        <v>30.126000000000001</v>
      </c>
      <c r="R8" s="7"/>
      <c r="S8" s="7"/>
      <c r="T8" s="7"/>
      <c r="U8" s="7"/>
      <c r="V8" s="7"/>
      <c r="W8" s="7"/>
      <c r="X8" s="7"/>
      <c r="Y8" s="7"/>
      <c r="Z8" s="7"/>
      <c r="AA8" s="7"/>
    </row>
    <row r="9" spans="1:27" ht="13.75" customHeight="1">
      <c r="A9" s="159" t="s">
        <v>108</v>
      </c>
      <c r="B9" s="160">
        <f>'SO 5115-1'!I58</f>
        <v>0</v>
      </c>
      <c r="C9" s="160">
        <v>0</v>
      </c>
      <c r="D9" s="160">
        <v>0</v>
      </c>
      <c r="E9" s="160">
        <v>0</v>
      </c>
      <c r="F9" s="160">
        <v>0</v>
      </c>
      <c r="G9" s="281">
        <f>B9+C9+D9+E9+F9</f>
        <v>0</v>
      </c>
      <c r="H9" s="7"/>
      <c r="I9" s="7"/>
      <c r="J9" s="7"/>
      <c r="K9" s="271">
        <v>0</v>
      </c>
      <c r="L9" s="7"/>
      <c r="M9" s="7"/>
      <c r="N9" s="7"/>
      <c r="O9" s="7"/>
      <c r="P9" s="7"/>
      <c r="Q9" s="272">
        <v>30.126000000000001</v>
      </c>
      <c r="R9" s="7"/>
      <c r="S9" s="7"/>
      <c r="T9" s="7"/>
      <c r="U9" s="7"/>
      <c r="V9" s="7"/>
      <c r="W9" s="7"/>
      <c r="X9" s="7"/>
      <c r="Y9" s="7"/>
      <c r="Z9" s="7"/>
      <c r="AA9" s="7"/>
    </row>
    <row r="10" spans="1:27" ht="13.75" customHeight="1">
      <c r="A10" s="161" t="s">
        <v>109</v>
      </c>
      <c r="B10" s="162">
        <f>'SO 03'!G34</f>
        <v>0</v>
      </c>
      <c r="C10" s="162">
        <v>0</v>
      </c>
      <c r="D10" s="162">
        <v>0</v>
      </c>
      <c r="E10" s="162">
        <v>0</v>
      </c>
      <c r="F10" s="162">
        <v>0</v>
      </c>
      <c r="G10" s="281">
        <f>B10+C10+D10+E10+F10</f>
        <v>0</v>
      </c>
      <c r="H10" s="273"/>
      <c r="I10" s="273"/>
      <c r="J10" s="273"/>
      <c r="K10" s="273"/>
      <c r="L10" s="273"/>
      <c r="M10" s="273"/>
      <c r="N10" s="273"/>
      <c r="O10" s="273"/>
      <c r="P10" s="273"/>
      <c r="Q10" s="273"/>
      <c r="R10" s="273"/>
      <c r="S10" s="273"/>
      <c r="T10" s="273"/>
      <c r="U10" s="273"/>
      <c r="V10" s="273"/>
      <c r="W10" s="273"/>
      <c r="X10" s="273"/>
      <c r="Y10" s="273"/>
      <c r="Z10" s="273"/>
      <c r="AA10" s="7"/>
    </row>
    <row r="11" spans="1:27" ht="13.75" customHeight="1">
      <c r="A11" s="164" t="s">
        <v>110</v>
      </c>
      <c r="B11" s="165">
        <f>SUM(B7:B10)</f>
        <v>0</v>
      </c>
      <c r="C11" s="165">
        <f>SUM(C7:C9)</f>
        <v>0</v>
      </c>
      <c r="D11" s="165">
        <f>SUM(D7:D9)</f>
        <v>0</v>
      </c>
      <c r="E11" s="165">
        <f>SUM(E7:E9)</f>
        <v>0</v>
      </c>
      <c r="F11" s="165">
        <f>SUM(F7:F9)</f>
        <v>0</v>
      </c>
      <c r="G11" s="268">
        <f>SUM(G7:G10)</f>
        <v>0</v>
      </c>
      <c r="H11" s="273"/>
      <c r="I11" s="273"/>
      <c r="J11" s="273"/>
      <c r="K11" s="273"/>
      <c r="L11" s="273"/>
      <c r="M11" s="273"/>
      <c r="N11" s="273"/>
      <c r="O11" s="273"/>
      <c r="P11" s="273"/>
      <c r="Q11" s="273"/>
      <c r="R11" s="273"/>
      <c r="S11" s="273"/>
      <c r="T11" s="273"/>
      <c r="U11" s="273"/>
      <c r="V11" s="273"/>
      <c r="W11" s="273"/>
      <c r="X11" s="273"/>
      <c r="Y11" s="273"/>
      <c r="Z11" s="273"/>
      <c r="AA11" s="7"/>
    </row>
    <row r="12" spans="1:27" ht="13.75" customHeight="1">
      <c r="A12" s="153" t="s">
        <v>111</v>
      </c>
      <c r="B12" s="166">
        <f>B11</f>
        <v>0</v>
      </c>
      <c r="C12" s="166"/>
      <c r="D12" s="166"/>
      <c r="E12" s="166"/>
      <c r="F12" s="166"/>
      <c r="G12" s="269">
        <f>ROUND(((ROUND(B12,2)*20)/100),2)*1</f>
        <v>0</v>
      </c>
      <c r="H12" s="273"/>
      <c r="I12" s="273"/>
      <c r="J12" s="273"/>
      <c r="K12" s="273"/>
      <c r="L12" s="273"/>
      <c r="M12" s="273"/>
      <c r="N12" s="273"/>
      <c r="O12" s="273"/>
      <c r="P12" s="273"/>
      <c r="Q12" s="273"/>
      <c r="R12" s="273"/>
      <c r="S12" s="273"/>
      <c r="T12" s="273"/>
      <c r="U12" s="273"/>
      <c r="V12" s="273"/>
      <c r="W12" s="273"/>
      <c r="X12" s="273"/>
      <c r="Y12" s="273"/>
      <c r="Z12" s="273"/>
      <c r="AA12" s="7"/>
    </row>
    <row r="13" spans="1:27" ht="13.75" customHeight="1">
      <c r="A13" s="153" t="s">
        <v>112</v>
      </c>
      <c r="B13" s="166">
        <f>(G11-B12)</f>
        <v>0</v>
      </c>
      <c r="C13" s="166"/>
      <c r="D13" s="166"/>
      <c r="E13" s="166"/>
      <c r="F13" s="166"/>
      <c r="G13" s="269">
        <f>ROUND(((ROUND(B13,2)*0)/100),2)</f>
        <v>0</v>
      </c>
      <c r="H13" s="273"/>
      <c r="I13" s="273"/>
      <c r="J13" s="273"/>
      <c r="K13" s="273"/>
      <c r="L13" s="273"/>
      <c r="M13" s="273"/>
      <c r="N13" s="273"/>
      <c r="O13" s="273"/>
      <c r="P13" s="273"/>
      <c r="Q13" s="273"/>
      <c r="R13" s="273"/>
      <c r="S13" s="273"/>
      <c r="T13" s="273"/>
      <c r="U13" s="273"/>
      <c r="V13" s="273"/>
      <c r="W13" s="273"/>
      <c r="X13" s="273"/>
      <c r="Y13" s="273"/>
      <c r="Z13" s="273"/>
      <c r="AA13" s="7"/>
    </row>
    <row r="14" spans="1:27" ht="13.75" customHeight="1">
      <c r="A14" s="153" t="s">
        <v>113</v>
      </c>
      <c r="B14" s="166"/>
      <c r="C14" s="166"/>
      <c r="D14" s="166"/>
      <c r="E14" s="166"/>
      <c r="F14" s="166"/>
      <c r="G14" s="269">
        <f>SUM(G11:G13)</f>
        <v>0</v>
      </c>
      <c r="H14" s="273"/>
      <c r="I14" s="273"/>
      <c r="J14" s="273"/>
      <c r="K14" s="273"/>
      <c r="L14" s="273"/>
      <c r="M14" s="273"/>
      <c r="N14" s="273"/>
      <c r="O14" s="273"/>
      <c r="P14" s="273"/>
      <c r="Q14" s="273"/>
      <c r="R14" s="273"/>
      <c r="S14" s="273"/>
      <c r="T14" s="273"/>
      <c r="U14" s="273"/>
      <c r="V14" s="273"/>
      <c r="W14" s="273"/>
      <c r="X14" s="273"/>
      <c r="Y14" s="273"/>
      <c r="Z14" s="273"/>
      <c r="AA14" s="7"/>
    </row>
    <row r="15" spans="1:27" ht="15" customHeight="1">
      <c r="A15" s="167"/>
      <c r="B15" s="168"/>
      <c r="C15" s="168"/>
      <c r="D15" s="168"/>
      <c r="E15" s="168"/>
      <c r="F15" s="168"/>
      <c r="G15" s="270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</row>
    <row r="16" spans="1:27" ht="15" customHeight="1">
      <c r="A16" s="167"/>
      <c r="B16" s="168"/>
      <c r="C16" s="168"/>
      <c r="D16" s="168"/>
      <c r="E16" s="168"/>
      <c r="F16" s="168"/>
      <c r="G16" s="270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</row>
    <row r="17" spans="1:27" ht="15" customHeight="1">
      <c r="A17" s="167"/>
      <c r="B17" s="168"/>
      <c r="C17" s="168"/>
      <c r="D17" s="168"/>
      <c r="E17" s="168"/>
      <c r="F17" s="168"/>
      <c r="G17" s="270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</row>
    <row r="18" spans="1:27" ht="15" customHeight="1">
      <c r="A18" s="167"/>
      <c r="B18" s="168"/>
      <c r="C18" s="168"/>
      <c r="D18" s="168"/>
      <c r="E18" s="168"/>
      <c r="F18" s="168"/>
      <c r="G18" s="270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</row>
    <row r="19" spans="1:27" ht="15" customHeight="1">
      <c r="A19" s="167"/>
      <c r="B19" s="168"/>
      <c r="C19" s="168"/>
      <c r="D19" s="168"/>
      <c r="E19" s="168"/>
      <c r="F19" s="168"/>
      <c r="G19" s="270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</row>
    <row r="20" spans="1:27" ht="15" customHeight="1">
      <c r="A20" s="167"/>
      <c r="B20" s="168"/>
      <c r="C20" s="168"/>
      <c r="D20" s="168"/>
      <c r="E20" s="168"/>
      <c r="F20" s="168"/>
      <c r="G20" s="270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</row>
    <row r="21" spans="1:27" ht="15" customHeight="1">
      <c r="A21" s="167"/>
      <c r="B21" s="168"/>
      <c r="C21" s="168"/>
      <c r="D21" s="168"/>
      <c r="E21" s="168"/>
      <c r="F21" s="168"/>
      <c r="G21" s="270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</row>
    <row r="22" spans="1:27" ht="15" customHeight="1">
      <c r="A22" s="167"/>
      <c r="B22" s="168"/>
      <c r="C22" s="168"/>
      <c r="D22" s="168"/>
      <c r="E22" s="168"/>
      <c r="F22" s="168"/>
      <c r="G22" s="270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</row>
    <row r="23" spans="1:27" ht="15" customHeight="1">
      <c r="A23" s="167"/>
      <c r="B23" s="168"/>
      <c r="C23" s="168"/>
      <c r="D23" s="168"/>
      <c r="E23" s="168"/>
      <c r="F23" s="168"/>
      <c r="G23" s="270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</row>
    <row r="24" spans="1:27" ht="15" customHeight="1">
      <c r="A24" s="167"/>
      <c r="B24" s="168"/>
      <c r="C24" s="168"/>
      <c r="D24" s="168"/>
      <c r="E24" s="168"/>
      <c r="F24" s="168"/>
      <c r="G24" s="270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</row>
    <row r="25" spans="1:27" ht="15" customHeight="1">
      <c r="A25" s="167"/>
      <c r="B25" s="168"/>
      <c r="C25" s="168"/>
      <c r="D25" s="168"/>
      <c r="E25" s="168"/>
      <c r="F25" s="168"/>
      <c r="G25" s="270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</row>
    <row r="26" spans="1:27" ht="15" customHeight="1">
      <c r="A26" s="167"/>
      <c r="B26" s="168"/>
      <c r="C26" s="168"/>
      <c r="D26" s="168"/>
      <c r="E26" s="168"/>
      <c r="F26" s="168"/>
      <c r="G26" s="270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</row>
    <row r="27" spans="1:27" ht="15" customHeight="1">
      <c r="A27" s="167"/>
      <c r="B27" s="168"/>
      <c r="C27" s="168"/>
      <c r="D27" s="168"/>
      <c r="E27" s="168"/>
      <c r="F27" s="168"/>
      <c r="G27" s="270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</row>
    <row r="28" spans="1:27" ht="15" customHeight="1">
      <c r="A28" s="167"/>
      <c r="B28" s="168"/>
      <c r="C28" s="168"/>
      <c r="D28" s="168"/>
      <c r="E28" s="168"/>
      <c r="F28" s="168"/>
      <c r="G28" s="270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</row>
    <row r="29" spans="1:27" ht="15" customHeight="1">
      <c r="A29" s="167"/>
      <c r="B29" s="168"/>
      <c r="C29" s="168"/>
      <c r="D29" s="168"/>
      <c r="E29" s="168"/>
      <c r="F29" s="168"/>
      <c r="G29" s="270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</row>
    <row r="30" spans="1:27" ht="15" customHeight="1">
      <c r="A30" s="167"/>
      <c r="B30" s="168"/>
      <c r="C30" s="168"/>
      <c r="D30" s="168"/>
      <c r="E30" s="168"/>
      <c r="F30" s="168"/>
      <c r="G30" s="270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</row>
    <row r="31" spans="1:27" ht="15" customHeight="1">
      <c r="A31" s="167"/>
      <c r="B31" s="168"/>
      <c r="C31" s="168"/>
      <c r="D31" s="168"/>
      <c r="E31" s="168"/>
      <c r="F31" s="168"/>
      <c r="G31" s="270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</row>
    <row r="32" spans="1:27" ht="15" customHeight="1">
      <c r="A32" s="167"/>
      <c r="B32" s="168"/>
      <c r="C32" s="168"/>
      <c r="D32" s="168"/>
      <c r="E32" s="168"/>
      <c r="F32" s="168"/>
      <c r="G32" s="270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</row>
    <row r="33" spans="1:256" ht="15" customHeight="1">
      <c r="A33" s="167"/>
      <c r="B33" s="168"/>
      <c r="C33" s="168"/>
      <c r="D33" s="168"/>
      <c r="E33" s="168"/>
      <c r="F33" s="168"/>
      <c r="G33" s="270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</row>
    <row r="34" spans="1:256" ht="15" customHeight="1">
      <c r="A34" s="167"/>
      <c r="B34" s="168"/>
      <c r="C34" s="168"/>
      <c r="D34" s="168"/>
      <c r="E34" s="168"/>
      <c r="F34" s="168"/>
      <c r="G34" s="270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</row>
    <row r="35" spans="1:256" ht="15" customHeight="1">
      <c r="A35" s="167"/>
      <c r="B35" s="168"/>
      <c r="C35" s="168"/>
      <c r="D35" s="168"/>
      <c r="E35" s="168"/>
      <c r="F35" s="168"/>
      <c r="G35" s="270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</row>
    <row r="36" spans="1:256" s="286" customFormat="1" ht="15" customHeight="1">
      <c r="A36" s="282"/>
      <c r="B36" s="283"/>
      <c r="C36" s="283"/>
      <c r="D36" s="283"/>
      <c r="E36" s="283"/>
      <c r="F36" s="283"/>
      <c r="G36" s="284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285"/>
      <c r="AC36" s="285"/>
      <c r="AD36" s="285"/>
      <c r="AE36" s="285"/>
      <c r="AF36" s="285"/>
      <c r="AG36" s="285"/>
      <c r="AH36" s="285"/>
      <c r="AI36" s="285"/>
      <c r="AJ36" s="285"/>
      <c r="AK36" s="285"/>
      <c r="AL36" s="285"/>
      <c r="AM36" s="285"/>
      <c r="AN36" s="285"/>
      <c r="AO36" s="285"/>
      <c r="AP36" s="285"/>
      <c r="AQ36" s="285"/>
      <c r="AR36" s="285"/>
      <c r="AS36" s="285"/>
      <c r="AT36" s="285"/>
      <c r="AU36" s="285"/>
      <c r="AV36" s="285"/>
      <c r="AW36" s="285"/>
      <c r="AX36" s="285"/>
      <c r="AY36" s="285"/>
      <c r="AZ36" s="285"/>
      <c r="BA36" s="285"/>
      <c r="BB36" s="285"/>
      <c r="BC36" s="285"/>
      <c r="BD36" s="285"/>
      <c r="BE36" s="285"/>
      <c r="BF36" s="285"/>
      <c r="BG36" s="285"/>
      <c r="BH36" s="285"/>
      <c r="BI36" s="285"/>
      <c r="BJ36" s="285"/>
      <c r="BK36" s="285"/>
      <c r="BL36" s="285"/>
      <c r="BM36" s="285"/>
      <c r="BN36" s="285"/>
      <c r="BO36" s="285"/>
      <c r="BP36" s="285"/>
      <c r="BQ36" s="285"/>
      <c r="BR36" s="285"/>
      <c r="BS36" s="285"/>
      <c r="BT36" s="285"/>
      <c r="BU36" s="285"/>
      <c r="BV36" s="285"/>
      <c r="BW36" s="285"/>
      <c r="BX36" s="285"/>
      <c r="BY36" s="285"/>
      <c r="BZ36" s="285"/>
      <c r="CA36" s="285"/>
      <c r="CB36" s="285"/>
      <c r="CC36" s="285"/>
      <c r="CD36" s="285"/>
      <c r="CE36" s="285"/>
      <c r="CF36" s="285"/>
      <c r="CG36" s="285"/>
      <c r="CH36" s="285"/>
      <c r="CI36" s="285"/>
      <c r="CJ36" s="285"/>
      <c r="CK36" s="285"/>
      <c r="CL36" s="285"/>
      <c r="CM36" s="285"/>
      <c r="CN36" s="285"/>
      <c r="CO36" s="285"/>
      <c r="CP36" s="285"/>
      <c r="CQ36" s="285"/>
      <c r="CR36" s="285"/>
      <c r="CS36" s="285"/>
      <c r="CT36" s="285"/>
      <c r="CU36" s="285"/>
      <c r="CV36" s="285"/>
      <c r="CW36" s="285"/>
      <c r="CX36" s="285"/>
      <c r="CY36" s="285"/>
      <c r="CZ36" s="285"/>
      <c r="DA36" s="285"/>
      <c r="DB36" s="285"/>
      <c r="DC36" s="285"/>
      <c r="DD36" s="285"/>
      <c r="DE36" s="285"/>
      <c r="DF36" s="285"/>
      <c r="DG36" s="285"/>
      <c r="DH36" s="285"/>
      <c r="DI36" s="285"/>
      <c r="DJ36" s="285"/>
      <c r="DK36" s="285"/>
      <c r="DL36" s="285"/>
      <c r="DM36" s="285"/>
      <c r="DN36" s="285"/>
      <c r="DO36" s="285"/>
      <c r="DP36" s="285"/>
      <c r="DQ36" s="285"/>
      <c r="DR36" s="285"/>
      <c r="DS36" s="285"/>
      <c r="DT36" s="285"/>
      <c r="DU36" s="285"/>
      <c r="DV36" s="285"/>
      <c r="DW36" s="285"/>
      <c r="DX36" s="285"/>
      <c r="DY36" s="285"/>
      <c r="DZ36" s="285"/>
      <c r="EA36" s="285"/>
      <c r="EB36" s="285"/>
      <c r="EC36" s="285"/>
      <c r="ED36" s="285"/>
      <c r="EE36" s="285"/>
      <c r="EF36" s="285"/>
      <c r="EG36" s="285"/>
      <c r="EH36" s="285"/>
      <c r="EI36" s="285"/>
      <c r="EJ36" s="285"/>
      <c r="EK36" s="285"/>
      <c r="EL36" s="285"/>
      <c r="EM36" s="285"/>
      <c r="EN36" s="285"/>
      <c r="EO36" s="285"/>
      <c r="EP36" s="285"/>
      <c r="EQ36" s="285"/>
      <c r="ER36" s="285"/>
      <c r="ES36" s="285"/>
      <c r="ET36" s="285"/>
      <c r="EU36" s="285"/>
      <c r="EV36" s="285"/>
      <c r="EW36" s="285"/>
      <c r="EX36" s="285"/>
      <c r="EY36" s="285"/>
      <c r="EZ36" s="285"/>
      <c r="FA36" s="285"/>
      <c r="FB36" s="285"/>
      <c r="FC36" s="285"/>
      <c r="FD36" s="285"/>
      <c r="FE36" s="285"/>
      <c r="FF36" s="285"/>
      <c r="FG36" s="285"/>
      <c r="FH36" s="285"/>
      <c r="FI36" s="285"/>
      <c r="FJ36" s="285"/>
      <c r="FK36" s="285"/>
      <c r="FL36" s="285"/>
      <c r="FM36" s="285"/>
      <c r="FN36" s="285"/>
      <c r="FO36" s="285"/>
      <c r="FP36" s="285"/>
      <c r="FQ36" s="285"/>
      <c r="FR36" s="285"/>
      <c r="FS36" s="285"/>
      <c r="FT36" s="285"/>
      <c r="FU36" s="285"/>
      <c r="FV36" s="285"/>
      <c r="FW36" s="285"/>
      <c r="FX36" s="285"/>
      <c r="FY36" s="285"/>
      <c r="FZ36" s="285"/>
      <c r="GA36" s="285"/>
      <c r="GB36" s="285"/>
      <c r="GC36" s="285"/>
      <c r="GD36" s="285"/>
      <c r="GE36" s="285"/>
      <c r="GF36" s="285"/>
      <c r="GG36" s="285"/>
      <c r="GH36" s="285"/>
      <c r="GI36" s="285"/>
      <c r="GJ36" s="285"/>
      <c r="GK36" s="285"/>
      <c r="GL36" s="285"/>
      <c r="GM36" s="285"/>
      <c r="GN36" s="285"/>
      <c r="GO36" s="285"/>
      <c r="GP36" s="285"/>
      <c r="GQ36" s="285"/>
      <c r="GR36" s="285"/>
      <c r="GS36" s="285"/>
      <c r="GT36" s="285"/>
      <c r="GU36" s="285"/>
      <c r="GV36" s="285"/>
      <c r="GW36" s="285"/>
      <c r="GX36" s="285"/>
      <c r="GY36" s="285"/>
      <c r="GZ36" s="285"/>
      <c r="HA36" s="285"/>
      <c r="HB36" s="285"/>
      <c r="HC36" s="285"/>
      <c r="HD36" s="285"/>
      <c r="HE36" s="285"/>
      <c r="HF36" s="285"/>
      <c r="HG36" s="285"/>
      <c r="HH36" s="285"/>
      <c r="HI36" s="285"/>
      <c r="HJ36" s="285"/>
      <c r="HK36" s="285"/>
      <c r="HL36" s="285"/>
      <c r="HM36" s="285"/>
      <c r="HN36" s="285"/>
      <c r="HO36" s="285"/>
      <c r="HP36" s="285"/>
      <c r="HQ36" s="285"/>
      <c r="HR36" s="285"/>
      <c r="HS36" s="285"/>
      <c r="HT36" s="285"/>
      <c r="HU36" s="285"/>
      <c r="HV36" s="285"/>
      <c r="HW36" s="285"/>
      <c r="HX36" s="285"/>
      <c r="HY36" s="285"/>
      <c r="HZ36" s="285"/>
      <c r="IA36" s="285"/>
      <c r="IB36" s="285"/>
      <c r="IC36" s="285"/>
      <c r="ID36" s="285"/>
      <c r="IE36" s="285"/>
      <c r="IF36" s="285"/>
      <c r="IG36" s="285"/>
      <c r="IH36" s="285"/>
      <c r="II36" s="285"/>
      <c r="IJ36" s="285"/>
      <c r="IK36" s="285"/>
      <c r="IL36" s="285"/>
      <c r="IM36" s="285"/>
      <c r="IN36" s="285"/>
      <c r="IO36" s="285"/>
      <c r="IP36" s="285"/>
      <c r="IQ36" s="285"/>
      <c r="IR36" s="285"/>
      <c r="IS36" s="285"/>
      <c r="IT36" s="285"/>
      <c r="IU36" s="285"/>
      <c r="IV36" s="285"/>
    </row>
    <row r="37" spans="1:256" s="286" customFormat="1" ht="15" customHeight="1">
      <c r="A37" s="287"/>
      <c r="B37" s="288"/>
      <c r="C37" s="288"/>
      <c r="D37" s="288"/>
      <c r="E37" s="288"/>
      <c r="F37" s="288"/>
      <c r="G37" s="288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285"/>
      <c r="AC37" s="285"/>
      <c r="AD37" s="285"/>
      <c r="AE37" s="285"/>
      <c r="AF37" s="285"/>
      <c r="AG37" s="285"/>
      <c r="AH37" s="285"/>
      <c r="AI37" s="285"/>
      <c r="AJ37" s="285"/>
      <c r="AK37" s="285"/>
      <c r="AL37" s="285"/>
      <c r="AM37" s="285"/>
      <c r="AN37" s="285"/>
      <c r="AO37" s="285"/>
      <c r="AP37" s="285"/>
      <c r="AQ37" s="285"/>
      <c r="AR37" s="285"/>
      <c r="AS37" s="285"/>
      <c r="AT37" s="285"/>
      <c r="AU37" s="285"/>
      <c r="AV37" s="285"/>
      <c r="AW37" s="285"/>
      <c r="AX37" s="285"/>
      <c r="AY37" s="285"/>
      <c r="AZ37" s="285"/>
      <c r="BA37" s="285"/>
      <c r="BB37" s="285"/>
      <c r="BC37" s="285"/>
      <c r="BD37" s="285"/>
      <c r="BE37" s="285"/>
      <c r="BF37" s="285"/>
      <c r="BG37" s="285"/>
      <c r="BH37" s="285"/>
      <c r="BI37" s="285"/>
      <c r="BJ37" s="285"/>
      <c r="BK37" s="285"/>
      <c r="BL37" s="285"/>
      <c r="BM37" s="285"/>
      <c r="BN37" s="285"/>
      <c r="BO37" s="285"/>
      <c r="BP37" s="285"/>
      <c r="BQ37" s="285"/>
      <c r="BR37" s="285"/>
      <c r="BS37" s="285"/>
      <c r="BT37" s="285"/>
      <c r="BU37" s="285"/>
      <c r="BV37" s="285"/>
      <c r="BW37" s="285"/>
      <c r="BX37" s="285"/>
      <c r="BY37" s="285"/>
      <c r="BZ37" s="285"/>
      <c r="CA37" s="285"/>
      <c r="CB37" s="285"/>
      <c r="CC37" s="285"/>
      <c r="CD37" s="285"/>
      <c r="CE37" s="285"/>
      <c r="CF37" s="285"/>
      <c r="CG37" s="285"/>
      <c r="CH37" s="285"/>
      <c r="CI37" s="285"/>
      <c r="CJ37" s="285"/>
      <c r="CK37" s="285"/>
      <c r="CL37" s="285"/>
      <c r="CM37" s="285"/>
      <c r="CN37" s="285"/>
      <c r="CO37" s="285"/>
      <c r="CP37" s="285"/>
      <c r="CQ37" s="285"/>
      <c r="CR37" s="285"/>
      <c r="CS37" s="285"/>
      <c r="CT37" s="285"/>
      <c r="CU37" s="285"/>
      <c r="CV37" s="285"/>
      <c r="CW37" s="285"/>
      <c r="CX37" s="285"/>
      <c r="CY37" s="285"/>
      <c r="CZ37" s="285"/>
      <c r="DA37" s="285"/>
      <c r="DB37" s="285"/>
      <c r="DC37" s="285"/>
      <c r="DD37" s="285"/>
      <c r="DE37" s="285"/>
      <c r="DF37" s="285"/>
      <c r="DG37" s="285"/>
      <c r="DH37" s="285"/>
      <c r="DI37" s="285"/>
      <c r="DJ37" s="285"/>
      <c r="DK37" s="285"/>
      <c r="DL37" s="285"/>
      <c r="DM37" s="285"/>
      <c r="DN37" s="285"/>
      <c r="DO37" s="285"/>
      <c r="DP37" s="285"/>
      <c r="DQ37" s="285"/>
      <c r="DR37" s="285"/>
      <c r="DS37" s="285"/>
      <c r="DT37" s="285"/>
      <c r="DU37" s="285"/>
      <c r="DV37" s="285"/>
      <c r="DW37" s="285"/>
      <c r="DX37" s="285"/>
      <c r="DY37" s="285"/>
      <c r="DZ37" s="285"/>
      <c r="EA37" s="285"/>
      <c r="EB37" s="285"/>
      <c r="EC37" s="285"/>
      <c r="ED37" s="285"/>
      <c r="EE37" s="285"/>
      <c r="EF37" s="285"/>
      <c r="EG37" s="285"/>
      <c r="EH37" s="285"/>
      <c r="EI37" s="285"/>
      <c r="EJ37" s="285"/>
      <c r="EK37" s="285"/>
      <c r="EL37" s="285"/>
      <c r="EM37" s="285"/>
      <c r="EN37" s="285"/>
      <c r="EO37" s="285"/>
      <c r="EP37" s="285"/>
      <c r="EQ37" s="285"/>
      <c r="ER37" s="285"/>
      <c r="ES37" s="285"/>
      <c r="ET37" s="285"/>
      <c r="EU37" s="285"/>
      <c r="EV37" s="285"/>
      <c r="EW37" s="285"/>
      <c r="EX37" s="285"/>
      <c r="EY37" s="285"/>
      <c r="EZ37" s="285"/>
      <c r="FA37" s="285"/>
      <c r="FB37" s="285"/>
      <c r="FC37" s="285"/>
      <c r="FD37" s="285"/>
      <c r="FE37" s="285"/>
      <c r="FF37" s="285"/>
      <c r="FG37" s="285"/>
      <c r="FH37" s="285"/>
      <c r="FI37" s="285"/>
      <c r="FJ37" s="285"/>
      <c r="FK37" s="285"/>
      <c r="FL37" s="285"/>
      <c r="FM37" s="285"/>
      <c r="FN37" s="285"/>
      <c r="FO37" s="285"/>
      <c r="FP37" s="285"/>
      <c r="FQ37" s="285"/>
      <c r="FR37" s="285"/>
      <c r="FS37" s="285"/>
      <c r="FT37" s="285"/>
      <c r="FU37" s="285"/>
      <c r="FV37" s="285"/>
      <c r="FW37" s="285"/>
      <c r="FX37" s="285"/>
      <c r="FY37" s="285"/>
      <c r="FZ37" s="285"/>
      <c r="GA37" s="285"/>
      <c r="GB37" s="285"/>
      <c r="GC37" s="285"/>
      <c r="GD37" s="285"/>
      <c r="GE37" s="285"/>
      <c r="GF37" s="285"/>
      <c r="GG37" s="285"/>
      <c r="GH37" s="285"/>
      <c r="GI37" s="285"/>
      <c r="GJ37" s="285"/>
      <c r="GK37" s="285"/>
      <c r="GL37" s="285"/>
      <c r="GM37" s="285"/>
      <c r="GN37" s="285"/>
      <c r="GO37" s="285"/>
      <c r="GP37" s="285"/>
      <c r="GQ37" s="285"/>
      <c r="GR37" s="285"/>
      <c r="GS37" s="285"/>
      <c r="GT37" s="285"/>
      <c r="GU37" s="285"/>
      <c r="GV37" s="285"/>
      <c r="GW37" s="285"/>
      <c r="GX37" s="285"/>
      <c r="GY37" s="285"/>
      <c r="GZ37" s="285"/>
      <c r="HA37" s="285"/>
      <c r="HB37" s="285"/>
      <c r="HC37" s="285"/>
      <c r="HD37" s="285"/>
      <c r="HE37" s="285"/>
      <c r="HF37" s="285"/>
      <c r="HG37" s="285"/>
      <c r="HH37" s="285"/>
      <c r="HI37" s="285"/>
      <c r="HJ37" s="285"/>
      <c r="HK37" s="285"/>
      <c r="HL37" s="285"/>
      <c r="HM37" s="285"/>
      <c r="HN37" s="285"/>
      <c r="HO37" s="285"/>
      <c r="HP37" s="285"/>
      <c r="HQ37" s="285"/>
      <c r="HR37" s="285"/>
      <c r="HS37" s="285"/>
      <c r="HT37" s="285"/>
      <c r="HU37" s="285"/>
      <c r="HV37" s="285"/>
      <c r="HW37" s="285"/>
      <c r="HX37" s="285"/>
      <c r="HY37" s="285"/>
      <c r="HZ37" s="285"/>
      <c r="IA37" s="285"/>
      <c r="IB37" s="285"/>
      <c r="IC37" s="285"/>
      <c r="ID37" s="285"/>
      <c r="IE37" s="285"/>
      <c r="IF37" s="285"/>
      <c r="IG37" s="285"/>
      <c r="IH37" s="285"/>
      <c r="II37" s="285"/>
      <c r="IJ37" s="285"/>
      <c r="IK37" s="285"/>
      <c r="IL37" s="285"/>
      <c r="IM37" s="285"/>
      <c r="IN37" s="285"/>
      <c r="IO37" s="285"/>
      <c r="IP37" s="285"/>
      <c r="IQ37" s="285"/>
      <c r="IR37" s="285"/>
      <c r="IS37" s="285"/>
      <c r="IT37" s="285"/>
      <c r="IU37" s="285"/>
      <c r="IV37" s="285"/>
    </row>
    <row r="38" spans="1:256" s="286" customFormat="1" ht="15" customHeight="1">
      <c r="A38" s="287"/>
      <c r="B38" s="288"/>
      <c r="C38" s="288"/>
      <c r="D38" s="288"/>
      <c r="E38" s="288"/>
      <c r="F38" s="288"/>
      <c r="G38" s="288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285"/>
      <c r="AC38" s="285"/>
      <c r="AD38" s="285"/>
      <c r="AE38" s="285"/>
      <c r="AF38" s="285"/>
      <c r="AG38" s="285"/>
      <c r="AH38" s="285"/>
      <c r="AI38" s="285"/>
      <c r="AJ38" s="285"/>
      <c r="AK38" s="285"/>
      <c r="AL38" s="285"/>
      <c r="AM38" s="285"/>
      <c r="AN38" s="285"/>
      <c r="AO38" s="285"/>
      <c r="AP38" s="285"/>
      <c r="AQ38" s="285"/>
      <c r="AR38" s="285"/>
      <c r="AS38" s="285"/>
      <c r="AT38" s="285"/>
      <c r="AU38" s="285"/>
      <c r="AV38" s="285"/>
      <c r="AW38" s="285"/>
      <c r="AX38" s="285"/>
      <c r="AY38" s="285"/>
      <c r="AZ38" s="285"/>
      <c r="BA38" s="285"/>
      <c r="BB38" s="285"/>
      <c r="BC38" s="285"/>
      <c r="BD38" s="285"/>
      <c r="BE38" s="285"/>
      <c r="BF38" s="285"/>
      <c r="BG38" s="285"/>
      <c r="BH38" s="285"/>
      <c r="BI38" s="285"/>
      <c r="BJ38" s="285"/>
      <c r="BK38" s="285"/>
      <c r="BL38" s="285"/>
      <c r="BM38" s="285"/>
      <c r="BN38" s="285"/>
      <c r="BO38" s="285"/>
      <c r="BP38" s="285"/>
      <c r="BQ38" s="285"/>
      <c r="BR38" s="285"/>
      <c r="BS38" s="285"/>
      <c r="BT38" s="285"/>
      <c r="BU38" s="285"/>
      <c r="BV38" s="285"/>
      <c r="BW38" s="285"/>
      <c r="BX38" s="285"/>
      <c r="BY38" s="285"/>
      <c r="BZ38" s="285"/>
      <c r="CA38" s="285"/>
      <c r="CB38" s="285"/>
      <c r="CC38" s="285"/>
      <c r="CD38" s="285"/>
      <c r="CE38" s="285"/>
      <c r="CF38" s="285"/>
      <c r="CG38" s="285"/>
      <c r="CH38" s="285"/>
      <c r="CI38" s="285"/>
      <c r="CJ38" s="285"/>
      <c r="CK38" s="285"/>
      <c r="CL38" s="285"/>
      <c r="CM38" s="285"/>
      <c r="CN38" s="285"/>
      <c r="CO38" s="285"/>
      <c r="CP38" s="285"/>
      <c r="CQ38" s="285"/>
      <c r="CR38" s="285"/>
      <c r="CS38" s="285"/>
      <c r="CT38" s="285"/>
      <c r="CU38" s="285"/>
      <c r="CV38" s="285"/>
      <c r="CW38" s="285"/>
      <c r="CX38" s="285"/>
      <c r="CY38" s="285"/>
      <c r="CZ38" s="285"/>
      <c r="DA38" s="285"/>
      <c r="DB38" s="285"/>
      <c r="DC38" s="285"/>
      <c r="DD38" s="285"/>
      <c r="DE38" s="285"/>
      <c r="DF38" s="285"/>
      <c r="DG38" s="285"/>
      <c r="DH38" s="285"/>
      <c r="DI38" s="285"/>
      <c r="DJ38" s="285"/>
      <c r="DK38" s="285"/>
      <c r="DL38" s="285"/>
      <c r="DM38" s="285"/>
      <c r="DN38" s="285"/>
      <c r="DO38" s="285"/>
      <c r="DP38" s="285"/>
      <c r="DQ38" s="285"/>
      <c r="DR38" s="285"/>
      <c r="DS38" s="285"/>
      <c r="DT38" s="285"/>
      <c r="DU38" s="285"/>
      <c r="DV38" s="285"/>
      <c r="DW38" s="285"/>
      <c r="DX38" s="285"/>
      <c r="DY38" s="285"/>
      <c r="DZ38" s="285"/>
      <c r="EA38" s="285"/>
      <c r="EB38" s="285"/>
      <c r="EC38" s="285"/>
      <c r="ED38" s="285"/>
      <c r="EE38" s="285"/>
      <c r="EF38" s="285"/>
      <c r="EG38" s="285"/>
      <c r="EH38" s="285"/>
      <c r="EI38" s="285"/>
      <c r="EJ38" s="285"/>
      <c r="EK38" s="285"/>
      <c r="EL38" s="285"/>
      <c r="EM38" s="285"/>
      <c r="EN38" s="285"/>
      <c r="EO38" s="285"/>
      <c r="EP38" s="285"/>
      <c r="EQ38" s="285"/>
      <c r="ER38" s="285"/>
      <c r="ES38" s="285"/>
      <c r="ET38" s="285"/>
      <c r="EU38" s="285"/>
      <c r="EV38" s="285"/>
      <c r="EW38" s="285"/>
      <c r="EX38" s="285"/>
      <c r="EY38" s="285"/>
      <c r="EZ38" s="285"/>
      <c r="FA38" s="285"/>
      <c r="FB38" s="285"/>
      <c r="FC38" s="285"/>
      <c r="FD38" s="285"/>
      <c r="FE38" s="285"/>
      <c r="FF38" s="285"/>
      <c r="FG38" s="285"/>
      <c r="FH38" s="285"/>
      <c r="FI38" s="285"/>
      <c r="FJ38" s="285"/>
      <c r="FK38" s="285"/>
      <c r="FL38" s="285"/>
      <c r="FM38" s="285"/>
      <c r="FN38" s="285"/>
      <c r="FO38" s="285"/>
      <c r="FP38" s="285"/>
      <c r="FQ38" s="285"/>
      <c r="FR38" s="285"/>
      <c r="FS38" s="285"/>
      <c r="FT38" s="285"/>
      <c r="FU38" s="285"/>
      <c r="FV38" s="285"/>
      <c r="FW38" s="285"/>
      <c r="FX38" s="285"/>
      <c r="FY38" s="285"/>
      <c r="FZ38" s="285"/>
      <c r="GA38" s="285"/>
      <c r="GB38" s="285"/>
      <c r="GC38" s="285"/>
      <c r="GD38" s="285"/>
      <c r="GE38" s="285"/>
      <c r="GF38" s="285"/>
      <c r="GG38" s="285"/>
      <c r="GH38" s="285"/>
      <c r="GI38" s="285"/>
      <c r="GJ38" s="285"/>
      <c r="GK38" s="285"/>
      <c r="GL38" s="285"/>
      <c r="GM38" s="285"/>
      <c r="GN38" s="285"/>
      <c r="GO38" s="285"/>
      <c r="GP38" s="285"/>
      <c r="GQ38" s="285"/>
      <c r="GR38" s="285"/>
      <c r="GS38" s="285"/>
      <c r="GT38" s="285"/>
      <c r="GU38" s="285"/>
      <c r="GV38" s="285"/>
      <c r="GW38" s="285"/>
      <c r="GX38" s="285"/>
      <c r="GY38" s="285"/>
      <c r="GZ38" s="285"/>
      <c r="HA38" s="285"/>
      <c r="HB38" s="285"/>
      <c r="HC38" s="285"/>
      <c r="HD38" s="285"/>
      <c r="HE38" s="285"/>
      <c r="HF38" s="285"/>
      <c r="HG38" s="285"/>
      <c r="HH38" s="285"/>
      <c r="HI38" s="285"/>
      <c r="HJ38" s="285"/>
      <c r="HK38" s="285"/>
      <c r="HL38" s="285"/>
      <c r="HM38" s="285"/>
      <c r="HN38" s="285"/>
      <c r="HO38" s="285"/>
      <c r="HP38" s="285"/>
      <c r="HQ38" s="285"/>
      <c r="HR38" s="285"/>
      <c r="HS38" s="285"/>
      <c r="HT38" s="285"/>
      <c r="HU38" s="285"/>
      <c r="HV38" s="285"/>
      <c r="HW38" s="285"/>
      <c r="HX38" s="285"/>
      <c r="HY38" s="285"/>
      <c r="HZ38" s="285"/>
      <c r="IA38" s="285"/>
      <c r="IB38" s="285"/>
      <c r="IC38" s="285"/>
      <c r="ID38" s="285"/>
      <c r="IE38" s="285"/>
      <c r="IF38" s="285"/>
      <c r="IG38" s="285"/>
      <c r="IH38" s="285"/>
      <c r="II38" s="285"/>
      <c r="IJ38" s="285"/>
      <c r="IK38" s="285"/>
      <c r="IL38" s="285"/>
      <c r="IM38" s="285"/>
      <c r="IN38" s="285"/>
      <c r="IO38" s="285"/>
      <c r="IP38" s="285"/>
      <c r="IQ38" s="285"/>
      <c r="IR38" s="285"/>
      <c r="IS38" s="285"/>
      <c r="IT38" s="285"/>
      <c r="IU38" s="285"/>
      <c r="IV38" s="285"/>
    </row>
    <row r="39" spans="1:256" s="286" customFormat="1" ht="15" customHeight="1">
      <c r="A39" s="287"/>
      <c r="B39" s="288"/>
      <c r="C39" s="288"/>
      <c r="D39" s="288"/>
      <c r="E39" s="288"/>
      <c r="F39" s="288"/>
      <c r="G39" s="288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285"/>
      <c r="AC39" s="285"/>
      <c r="AD39" s="285"/>
      <c r="AE39" s="285"/>
      <c r="AF39" s="285"/>
      <c r="AG39" s="285"/>
      <c r="AH39" s="285"/>
      <c r="AI39" s="285"/>
      <c r="AJ39" s="285"/>
      <c r="AK39" s="285"/>
      <c r="AL39" s="285"/>
      <c r="AM39" s="285"/>
      <c r="AN39" s="285"/>
      <c r="AO39" s="285"/>
      <c r="AP39" s="285"/>
      <c r="AQ39" s="285"/>
      <c r="AR39" s="285"/>
      <c r="AS39" s="285"/>
      <c r="AT39" s="285"/>
      <c r="AU39" s="285"/>
      <c r="AV39" s="285"/>
      <c r="AW39" s="285"/>
      <c r="AX39" s="285"/>
      <c r="AY39" s="285"/>
      <c r="AZ39" s="285"/>
      <c r="BA39" s="285"/>
      <c r="BB39" s="285"/>
      <c r="BC39" s="285"/>
      <c r="BD39" s="285"/>
      <c r="BE39" s="285"/>
      <c r="BF39" s="285"/>
      <c r="BG39" s="285"/>
      <c r="BH39" s="285"/>
      <c r="BI39" s="285"/>
      <c r="BJ39" s="285"/>
      <c r="BK39" s="285"/>
      <c r="BL39" s="285"/>
      <c r="BM39" s="285"/>
      <c r="BN39" s="285"/>
      <c r="BO39" s="285"/>
      <c r="BP39" s="285"/>
      <c r="BQ39" s="285"/>
      <c r="BR39" s="285"/>
      <c r="BS39" s="285"/>
      <c r="BT39" s="285"/>
      <c r="BU39" s="285"/>
      <c r="BV39" s="285"/>
      <c r="BW39" s="285"/>
      <c r="BX39" s="285"/>
      <c r="BY39" s="285"/>
      <c r="BZ39" s="285"/>
      <c r="CA39" s="285"/>
      <c r="CB39" s="285"/>
      <c r="CC39" s="285"/>
      <c r="CD39" s="285"/>
      <c r="CE39" s="285"/>
      <c r="CF39" s="285"/>
      <c r="CG39" s="285"/>
      <c r="CH39" s="285"/>
      <c r="CI39" s="285"/>
      <c r="CJ39" s="285"/>
      <c r="CK39" s="285"/>
      <c r="CL39" s="285"/>
      <c r="CM39" s="285"/>
      <c r="CN39" s="285"/>
      <c r="CO39" s="285"/>
      <c r="CP39" s="285"/>
      <c r="CQ39" s="285"/>
      <c r="CR39" s="285"/>
      <c r="CS39" s="285"/>
      <c r="CT39" s="285"/>
      <c r="CU39" s="285"/>
      <c r="CV39" s="285"/>
      <c r="CW39" s="285"/>
      <c r="CX39" s="285"/>
      <c r="CY39" s="285"/>
      <c r="CZ39" s="285"/>
      <c r="DA39" s="285"/>
      <c r="DB39" s="285"/>
      <c r="DC39" s="285"/>
      <c r="DD39" s="285"/>
      <c r="DE39" s="285"/>
      <c r="DF39" s="285"/>
      <c r="DG39" s="285"/>
      <c r="DH39" s="285"/>
      <c r="DI39" s="285"/>
      <c r="DJ39" s="285"/>
      <c r="DK39" s="285"/>
      <c r="DL39" s="285"/>
      <c r="DM39" s="285"/>
      <c r="DN39" s="285"/>
      <c r="DO39" s="285"/>
      <c r="DP39" s="285"/>
      <c r="DQ39" s="285"/>
      <c r="DR39" s="285"/>
      <c r="DS39" s="285"/>
      <c r="DT39" s="285"/>
      <c r="DU39" s="285"/>
      <c r="DV39" s="285"/>
      <c r="DW39" s="285"/>
      <c r="DX39" s="285"/>
      <c r="DY39" s="285"/>
      <c r="DZ39" s="285"/>
      <c r="EA39" s="285"/>
      <c r="EB39" s="285"/>
      <c r="EC39" s="285"/>
      <c r="ED39" s="285"/>
      <c r="EE39" s="285"/>
      <c r="EF39" s="285"/>
      <c r="EG39" s="285"/>
      <c r="EH39" s="285"/>
      <c r="EI39" s="285"/>
      <c r="EJ39" s="285"/>
      <c r="EK39" s="285"/>
      <c r="EL39" s="285"/>
      <c r="EM39" s="285"/>
      <c r="EN39" s="285"/>
      <c r="EO39" s="285"/>
      <c r="EP39" s="285"/>
      <c r="EQ39" s="285"/>
      <c r="ER39" s="285"/>
      <c r="ES39" s="285"/>
      <c r="ET39" s="285"/>
      <c r="EU39" s="285"/>
      <c r="EV39" s="285"/>
      <c r="EW39" s="285"/>
      <c r="EX39" s="285"/>
      <c r="EY39" s="285"/>
      <c r="EZ39" s="285"/>
      <c r="FA39" s="285"/>
      <c r="FB39" s="285"/>
      <c r="FC39" s="285"/>
      <c r="FD39" s="285"/>
      <c r="FE39" s="285"/>
      <c r="FF39" s="285"/>
      <c r="FG39" s="285"/>
      <c r="FH39" s="285"/>
      <c r="FI39" s="285"/>
      <c r="FJ39" s="285"/>
      <c r="FK39" s="285"/>
      <c r="FL39" s="285"/>
      <c r="FM39" s="285"/>
      <c r="FN39" s="285"/>
      <c r="FO39" s="285"/>
      <c r="FP39" s="285"/>
      <c r="FQ39" s="285"/>
      <c r="FR39" s="285"/>
      <c r="FS39" s="285"/>
      <c r="FT39" s="285"/>
      <c r="FU39" s="285"/>
      <c r="FV39" s="285"/>
      <c r="FW39" s="285"/>
      <c r="FX39" s="285"/>
      <c r="FY39" s="285"/>
      <c r="FZ39" s="285"/>
      <c r="GA39" s="285"/>
      <c r="GB39" s="285"/>
      <c r="GC39" s="285"/>
      <c r="GD39" s="285"/>
      <c r="GE39" s="285"/>
      <c r="GF39" s="285"/>
      <c r="GG39" s="285"/>
      <c r="GH39" s="285"/>
      <c r="GI39" s="285"/>
      <c r="GJ39" s="285"/>
      <c r="GK39" s="285"/>
      <c r="GL39" s="285"/>
      <c r="GM39" s="285"/>
      <c r="GN39" s="285"/>
      <c r="GO39" s="285"/>
      <c r="GP39" s="285"/>
      <c r="GQ39" s="285"/>
      <c r="GR39" s="285"/>
      <c r="GS39" s="285"/>
      <c r="GT39" s="285"/>
      <c r="GU39" s="285"/>
      <c r="GV39" s="285"/>
      <c r="GW39" s="285"/>
      <c r="GX39" s="285"/>
      <c r="GY39" s="285"/>
      <c r="GZ39" s="285"/>
      <c r="HA39" s="285"/>
      <c r="HB39" s="285"/>
      <c r="HC39" s="285"/>
      <c r="HD39" s="285"/>
      <c r="HE39" s="285"/>
      <c r="HF39" s="285"/>
      <c r="HG39" s="285"/>
      <c r="HH39" s="285"/>
      <c r="HI39" s="285"/>
      <c r="HJ39" s="285"/>
      <c r="HK39" s="285"/>
      <c r="HL39" s="285"/>
      <c r="HM39" s="285"/>
      <c r="HN39" s="285"/>
      <c r="HO39" s="285"/>
      <c r="HP39" s="285"/>
      <c r="HQ39" s="285"/>
      <c r="HR39" s="285"/>
      <c r="HS39" s="285"/>
      <c r="HT39" s="285"/>
      <c r="HU39" s="285"/>
      <c r="HV39" s="285"/>
      <c r="HW39" s="285"/>
      <c r="HX39" s="285"/>
      <c r="HY39" s="285"/>
      <c r="HZ39" s="285"/>
      <c r="IA39" s="285"/>
      <c r="IB39" s="285"/>
      <c r="IC39" s="285"/>
      <c r="ID39" s="285"/>
      <c r="IE39" s="285"/>
      <c r="IF39" s="285"/>
      <c r="IG39" s="285"/>
      <c r="IH39" s="285"/>
      <c r="II39" s="285"/>
      <c r="IJ39" s="285"/>
      <c r="IK39" s="285"/>
      <c r="IL39" s="285"/>
      <c r="IM39" s="285"/>
      <c r="IN39" s="285"/>
      <c r="IO39" s="285"/>
      <c r="IP39" s="285"/>
      <c r="IQ39" s="285"/>
      <c r="IR39" s="285"/>
      <c r="IS39" s="285"/>
      <c r="IT39" s="285"/>
      <c r="IU39" s="285"/>
      <c r="IV39" s="285"/>
    </row>
    <row r="40" spans="1:256" s="286" customFormat="1" ht="15" customHeight="1">
      <c r="A40" s="287"/>
      <c r="B40" s="288"/>
      <c r="C40" s="288"/>
      <c r="D40" s="288"/>
      <c r="E40" s="288"/>
      <c r="F40" s="288"/>
      <c r="G40" s="288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285"/>
      <c r="AC40" s="285"/>
      <c r="AD40" s="285"/>
      <c r="AE40" s="285"/>
      <c r="AF40" s="285"/>
      <c r="AG40" s="285"/>
      <c r="AH40" s="285"/>
      <c r="AI40" s="285"/>
      <c r="AJ40" s="285"/>
      <c r="AK40" s="285"/>
      <c r="AL40" s="285"/>
      <c r="AM40" s="285"/>
      <c r="AN40" s="285"/>
      <c r="AO40" s="285"/>
      <c r="AP40" s="285"/>
      <c r="AQ40" s="285"/>
      <c r="AR40" s="285"/>
      <c r="AS40" s="285"/>
      <c r="AT40" s="285"/>
      <c r="AU40" s="285"/>
      <c r="AV40" s="285"/>
      <c r="AW40" s="285"/>
      <c r="AX40" s="285"/>
      <c r="AY40" s="285"/>
      <c r="AZ40" s="285"/>
      <c r="BA40" s="285"/>
      <c r="BB40" s="285"/>
      <c r="BC40" s="285"/>
      <c r="BD40" s="285"/>
      <c r="BE40" s="285"/>
      <c r="BF40" s="285"/>
      <c r="BG40" s="285"/>
      <c r="BH40" s="285"/>
      <c r="BI40" s="285"/>
      <c r="BJ40" s="285"/>
      <c r="BK40" s="285"/>
      <c r="BL40" s="285"/>
      <c r="BM40" s="285"/>
      <c r="BN40" s="285"/>
      <c r="BO40" s="285"/>
      <c r="BP40" s="285"/>
      <c r="BQ40" s="285"/>
      <c r="BR40" s="285"/>
      <c r="BS40" s="285"/>
      <c r="BT40" s="285"/>
      <c r="BU40" s="285"/>
      <c r="BV40" s="285"/>
      <c r="BW40" s="285"/>
      <c r="BX40" s="285"/>
      <c r="BY40" s="285"/>
      <c r="BZ40" s="285"/>
      <c r="CA40" s="285"/>
      <c r="CB40" s="285"/>
      <c r="CC40" s="285"/>
      <c r="CD40" s="285"/>
      <c r="CE40" s="285"/>
      <c r="CF40" s="285"/>
      <c r="CG40" s="285"/>
      <c r="CH40" s="285"/>
      <c r="CI40" s="285"/>
      <c r="CJ40" s="285"/>
      <c r="CK40" s="285"/>
      <c r="CL40" s="285"/>
      <c r="CM40" s="285"/>
      <c r="CN40" s="285"/>
      <c r="CO40" s="285"/>
      <c r="CP40" s="285"/>
      <c r="CQ40" s="285"/>
      <c r="CR40" s="285"/>
      <c r="CS40" s="285"/>
      <c r="CT40" s="285"/>
      <c r="CU40" s="285"/>
      <c r="CV40" s="285"/>
      <c r="CW40" s="285"/>
      <c r="CX40" s="285"/>
      <c r="CY40" s="285"/>
      <c r="CZ40" s="285"/>
      <c r="DA40" s="285"/>
      <c r="DB40" s="285"/>
      <c r="DC40" s="285"/>
      <c r="DD40" s="285"/>
      <c r="DE40" s="285"/>
      <c r="DF40" s="285"/>
      <c r="DG40" s="285"/>
      <c r="DH40" s="285"/>
      <c r="DI40" s="285"/>
      <c r="DJ40" s="285"/>
      <c r="DK40" s="285"/>
      <c r="DL40" s="285"/>
      <c r="DM40" s="285"/>
      <c r="DN40" s="285"/>
      <c r="DO40" s="285"/>
      <c r="DP40" s="285"/>
      <c r="DQ40" s="285"/>
      <c r="DR40" s="285"/>
      <c r="DS40" s="285"/>
      <c r="DT40" s="285"/>
      <c r="DU40" s="285"/>
      <c r="DV40" s="285"/>
      <c r="DW40" s="285"/>
      <c r="DX40" s="285"/>
      <c r="DY40" s="285"/>
      <c r="DZ40" s="285"/>
      <c r="EA40" s="285"/>
      <c r="EB40" s="285"/>
      <c r="EC40" s="285"/>
      <c r="ED40" s="285"/>
      <c r="EE40" s="285"/>
      <c r="EF40" s="285"/>
      <c r="EG40" s="285"/>
      <c r="EH40" s="285"/>
      <c r="EI40" s="285"/>
      <c r="EJ40" s="285"/>
      <c r="EK40" s="285"/>
      <c r="EL40" s="285"/>
      <c r="EM40" s="285"/>
      <c r="EN40" s="285"/>
      <c r="EO40" s="285"/>
      <c r="EP40" s="285"/>
      <c r="EQ40" s="285"/>
      <c r="ER40" s="285"/>
      <c r="ES40" s="285"/>
      <c r="ET40" s="285"/>
      <c r="EU40" s="285"/>
      <c r="EV40" s="285"/>
      <c r="EW40" s="285"/>
      <c r="EX40" s="285"/>
      <c r="EY40" s="285"/>
      <c r="EZ40" s="285"/>
      <c r="FA40" s="285"/>
      <c r="FB40" s="285"/>
      <c r="FC40" s="285"/>
      <c r="FD40" s="285"/>
      <c r="FE40" s="285"/>
      <c r="FF40" s="285"/>
      <c r="FG40" s="285"/>
      <c r="FH40" s="285"/>
      <c r="FI40" s="285"/>
      <c r="FJ40" s="285"/>
      <c r="FK40" s="285"/>
      <c r="FL40" s="285"/>
      <c r="FM40" s="285"/>
      <c r="FN40" s="285"/>
      <c r="FO40" s="285"/>
      <c r="FP40" s="285"/>
      <c r="FQ40" s="285"/>
      <c r="FR40" s="285"/>
      <c r="FS40" s="285"/>
      <c r="FT40" s="285"/>
      <c r="FU40" s="285"/>
      <c r="FV40" s="285"/>
      <c r="FW40" s="285"/>
      <c r="FX40" s="285"/>
      <c r="FY40" s="285"/>
      <c r="FZ40" s="285"/>
      <c r="GA40" s="285"/>
      <c r="GB40" s="285"/>
      <c r="GC40" s="285"/>
      <c r="GD40" s="285"/>
      <c r="GE40" s="285"/>
      <c r="GF40" s="285"/>
      <c r="GG40" s="285"/>
      <c r="GH40" s="285"/>
      <c r="GI40" s="285"/>
      <c r="GJ40" s="285"/>
      <c r="GK40" s="285"/>
      <c r="GL40" s="285"/>
      <c r="GM40" s="285"/>
      <c r="GN40" s="285"/>
      <c r="GO40" s="285"/>
      <c r="GP40" s="285"/>
      <c r="GQ40" s="285"/>
      <c r="GR40" s="285"/>
      <c r="GS40" s="285"/>
      <c r="GT40" s="285"/>
      <c r="GU40" s="285"/>
      <c r="GV40" s="285"/>
      <c r="GW40" s="285"/>
      <c r="GX40" s="285"/>
      <c r="GY40" s="285"/>
      <c r="GZ40" s="285"/>
      <c r="HA40" s="285"/>
      <c r="HB40" s="285"/>
      <c r="HC40" s="285"/>
      <c r="HD40" s="285"/>
      <c r="HE40" s="285"/>
      <c r="HF40" s="285"/>
      <c r="HG40" s="285"/>
      <c r="HH40" s="285"/>
      <c r="HI40" s="285"/>
      <c r="HJ40" s="285"/>
      <c r="HK40" s="285"/>
      <c r="HL40" s="285"/>
      <c r="HM40" s="285"/>
      <c r="HN40" s="285"/>
      <c r="HO40" s="285"/>
      <c r="HP40" s="285"/>
      <c r="HQ40" s="285"/>
      <c r="HR40" s="285"/>
      <c r="HS40" s="285"/>
      <c r="HT40" s="285"/>
      <c r="HU40" s="285"/>
      <c r="HV40" s="285"/>
      <c r="HW40" s="285"/>
      <c r="HX40" s="285"/>
      <c r="HY40" s="285"/>
      <c r="HZ40" s="285"/>
      <c r="IA40" s="285"/>
      <c r="IB40" s="285"/>
      <c r="IC40" s="285"/>
      <c r="ID40" s="285"/>
      <c r="IE40" s="285"/>
      <c r="IF40" s="285"/>
      <c r="IG40" s="285"/>
      <c r="IH40" s="285"/>
      <c r="II40" s="285"/>
      <c r="IJ40" s="285"/>
      <c r="IK40" s="285"/>
      <c r="IL40" s="285"/>
      <c r="IM40" s="285"/>
      <c r="IN40" s="285"/>
      <c r="IO40" s="285"/>
      <c r="IP40" s="285"/>
      <c r="IQ40" s="285"/>
      <c r="IR40" s="285"/>
      <c r="IS40" s="285"/>
      <c r="IT40" s="285"/>
      <c r="IU40" s="285"/>
      <c r="IV40" s="285"/>
    </row>
    <row r="41" spans="1:256" s="286" customFormat="1" ht="15" customHeight="1">
      <c r="A41" s="287"/>
      <c r="B41" s="288"/>
      <c r="C41" s="288"/>
      <c r="D41" s="288"/>
      <c r="E41" s="288"/>
      <c r="F41" s="288"/>
      <c r="G41" s="288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285"/>
      <c r="AC41" s="285"/>
      <c r="AD41" s="285"/>
      <c r="AE41" s="285"/>
      <c r="AF41" s="285"/>
      <c r="AG41" s="285"/>
      <c r="AH41" s="285"/>
      <c r="AI41" s="285"/>
      <c r="AJ41" s="285"/>
      <c r="AK41" s="285"/>
      <c r="AL41" s="285"/>
      <c r="AM41" s="285"/>
      <c r="AN41" s="285"/>
      <c r="AO41" s="285"/>
      <c r="AP41" s="285"/>
      <c r="AQ41" s="285"/>
      <c r="AR41" s="285"/>
      <c r="AS41" s="285"/>
      <c r="AT41" s="285"/>
      <c r="AU41" s="285"/>
      <c r="AV41" s="285"/>
      <c r="AW41" s="285"/>
      <c r="AX41" s="285"/>
      <c r="AY41" s="285"/>
      <c r="AZ41" s="285"/>
      <c r="BA41" s="285"/>
      <c r="BB41" s="285"/>
      <c r="BC41" s="285"/>
      <c r="BD41" s="285"/>
      <c r="BE41" s="285"/>
      <c r="BF41" s="285"/>
      <c r="BG41" s="285"/>
      <c r="BH41" s="285"/>
      <c r="BI41" s="285"/>
      <c r="BJ41" s="285"/>
      <c r="BK41" s="285"/>
      <c r="BL41" s="285"/>
      <c r="BM41" s="285"/>
      <c r="BN41" s="285"/>
      <c r="BO41" s="285"/>
      <c r="BP41" s="285"/>
      <c r="BQ41" s="285"/>
      <c r="BR41" s="285"/>
      <c r="BS41" s="285"/>
      <c r="BT41" s="285"/>
      <c r="BU41" s="285"/>
      <c r="BV41" s="285"/>
      <c r="BW41" s="285"/>
      <c r="BX41" s="285"/>
      <c r="BY41" s="285"/>
      <c r="BZ41" s="285"/>
      <c r="CA41" s="285"/>
      <c r="CB41" s="285"/>
      <c r="CC41" s="285"/>
      <c r="CD41" s="285"/>
      <c r="CE41" s="285"/>
      <c r="CF41" s="285"/>
      <c r="CG41" s="285"/>
      <c r="CH41" s="285"/>
      <c r="CI41" s="285"/>
      <c r="CJ41" s="285"/>
      <c r="CK41" s="285"/>
      <c r="CL41" s="285"/>
      <c r="CM41" s="285"/>
      <c r="CN41" s="285"/>
      <c r="CO41" s="285"/>
      <c r="CP41" s="285"/>
      <c r="CQ41" s="285"/>
      <c r="CR41" s="285"/>
      <c r="CS41" s="285"/>
      <c r="CT41" s="285"/>
      <c r="CU41" s="285"/>
      <c r="CV41" s="285"/>
      <c r="CW41" s="285"/>
      <c r="CX41" s="285"/>
      <c r="CY41" s="285"/>
      <c r="CZ41" s="285"/>
      <c r="DA41" s="285"/>
      <c r="DB41" s="285"/>
      <c r="DC41" s="285"/>
      <c r="DD41" s="285"/>
      <c r="DE41" s="285"/>
      <c r="DF41" s="285"/>
      <c r="DG41" s="285"/>
      <c r="DH41" s="285"/>
      <c r="DI41" s="285"/>
      <c r="DJ41" s="285"/>
      <c r="DK41" s="285"/>
      <c r="DL41" s="285"/>
      <c r="DM41" s="285"/>
      <c r="DN41" s="285"/>
      <c r="DO41" s="285"/>
      <c r="DP41" s="285"/>
      <c r="DQ41" s="285"/>
      <c r="DR41" s="285"/>
      <c r="DS41" s="285"/>
      <c r="DT41" s="285"/>
      <c r="DU41" s="285"/>
      <c r="DV41" s="285"/>
      <c r="DW41" s="285"/>
      <c r="DX41" s="285"/>
      <c r="DY41" s="285"/>
      <c r="DZ41" s="285"/>
      <c r="EA41" s="285"/>
      <c r="EB41" s="285"/>
      <c r="EC41" s="285"/>
      <c r="ED41" s="285"/>
      <c r="EE41" s="285"/>
      <c r="EF41" s="285"/>
      <c r="EG41" s="285"/>
      <c r="EH41" s="285"/>
      <c r="EI41" s="285"/>
      <c r="EJ41" s="285"/>
      <c r="EK41" s="285"/>
      <c r="EL41" s="285"/>
      <c r="EM41" s="285"/>
      <c r="EN41" s="285"/>
      <c r="EO41" s="285"/>
      <c r="EP41" s="285"/>
      <c r="EQ41" s="285"/>
      <c r="ER41" s="285"/>
      <c r="ES41" s="285"/>
      <c r="ET41" s="285"/>
      <c r="EU41" s="285"/>
      <c r="EV41" s="285"/>
      <c r="EW41" s="285"/>
      <c r="EX41" s="285"/>
      <c r="EY41" s="285"/>
      <c r="EZ41" s="285"/>
      <c r="FA41" s="285"/>
      <c r="FB41" s="285"/>
      <c r="FC41" s="285"/>
      <c r="FD41" s="285"/>
      <c r="FE41" s="285"/>
      <c r="FF41" s="285"/>
      <c r="FG41" s="285"/>
      <c r="FH41" s="285"/>
      <c r="FI41" s="285"/>
      <c r="FJ41" s="285"/>
      <c r="FK41" s="285"/>
      <c r="FL41" s="285"/>
      <c r="FM41" s="285"/>
      <c r="FN41" s="285"/>
      <c r="FO41" s="285"/>
      <c r="FP41" s="285"/>
      <c r="FQ41" s="285"/>
      <c r="FR41" s="285"/>
      <c r="FS41" s="285"/>
      <c r="FT41" s="285"/>
      <c r="FU41" s="285"/>
      <c r="FV41" s="285"/>
      <c r="FW41" s="285"/>
      <c r="FX41" s="285"/>
      <c r="FY41" s="285"/>
      <c r="FZ41" s="285"/>
      <c r="GA41" s="285"/>
      <c r="GB41" s="285"/>
      <c r="GC41" s="285"/>
      <c r="GD41" s="285"/>
      <c r="GE41" s="285"/>
      <c r="GF41" s="285"/>
      <c r="GG41" s="285"/>
      <c r="GH41" s="285"/>
      <c r="GI41" s="285"/>
      <c r="GJ41" s="285"/>
      <c r="GK41" s="285"/>
      <c r="GL41" s="285"/>
      <c r="GM41" s="285"/>
      <c r="GN41" s="285"/>
      <c r="GO41" s="285"/>
      <c r="GP41" s="285"/>
      <c r="GQ41" s="285"/>
      <c r="GR41" s="285"/>
      <c r="GS41" s="285"/>
      <c r="GT41" s="285"/>
      <c r="GU41" s="285"/>
      <c r="GV41" s="285"/>
      <c r="GW41" s="285"/>
      <c r="GX41" s="285"/>
      <c r="GY41" s="285"/>
      <c r="GZ41" s="285"/>
      <c r="HA41" s="285"/>
      <c r="HB41" s="285"/>
      <c r="HC41" s="285"/>
      <c r="HD41" s="285"/>
      <c r="HE41" s="285"/>
      <c r="HF41" s="285"/>
      <c r="HG41" s="285"/>
      <c r="HH41" s="285"/>
      <c r="HI41" s="285"/>
      <c r="HJ41" s="285"/>
      <c r="HK41" s="285"/>
      <c r="HL41" s="285"/>
      <c r="HM41" s="285"/>
      <c r="HN41" s="285"/>
      <c r="HO41" s="285"/>
      <c r="HP41" s="285"/>
      <c r="HQ41" s="285"/>
      <c r="HR41" s="285"/>
      <c r="HS41" s="285"/>
      <c r="HT41" s="285"/>
      <c r="HU41" s="285"/>
      <c r="HV41" s="285"/>
      <c r="HW41" s="285"/>
      <c r="HX41" s="285"/>
      <c r="HY41" s="285"/>
      <c r="HZ41" s="285"/>
      <c r="IA41" s="285"/>
      <c r="IB41" s="285"/>
      <c r="IC41" s="285"/>
      <c r="ID41" s="285"/>
      <c r="IE41" s="285"/>
      <c r="IF41" s="285"/>
      <c r="IG41" s="285"/>
      <c r="IH41" s="285"/>
      <c r="II41" s="285"/>
      <c r="IJ41" s="285"/>
      <c r="IK41" s="285"/>
      <c r="IL41" s="285"/>
      <c r="IM41" s="285"/>
      <c r="IN41" s="285"/>
      <c r="IO41" s="285"/>
      <c r="IP41" s="285"/>
      <c r="IQ41" s="285"/>
      <c r="IR41" s="285"/>
      <c r="IS41" s="285"/>
      <c r="IT41" s="285"/>
      <c r="IU41" s="285"/>
      <c r="IV41" s="285"/>
    </row>
    <row r="42" spans="1:256" s="286" customFormat="1" ht="15" customHeight="1">
      <c r="A42" s="287"/>
      <c r="B42" s="288"/>
      <c r="C42" s="288"/>
      <c r="D42" s="288"/>
      <c r="E42" s="288"/>
      <c r="F42" s="288"/>
      <c r="G42" s="288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285"/>
      <c r="AC42" s="285"/>
      <c r="AD42" s="285"/>
      <c r="AE42" s="285"/>
      <c r="AF42" s="285"/>
      <c r="AG42" s="285"/>
      <c r="AH42" s="285"/>
      <c r="AI42" s="285"/>
      <c r="AJ42" s="285"/>
      <c r="AK42" s="285"/>
      <c r="AL42" s="285"/>
      <c r="AM42" s="285"/>
      <c r="AN42" s="285"/>
      <c r="AO42" s="285"/>
      <c r="AP42" s="285"/>
      <c r="AQ42" s="285"/>
      <c r="AR42" s="285"/>
      <c r="AS42" s="285"/>
      <c r="AT42" s="285"/>
      <c r="AU42" s="285"/>
      <c r="AV42" s="285"/>
      <c r="AW42" s="285"/>
      <c r="AX42" s="285"/>
      <c r="AY42" s="285"/>
      <c r="AZ42" s="285"/>
      <c r="BA42" s="285"/>
      <c r="BB42" s="285"/>
      <c r="BC42" s="285"/>
      <c r="BD42" s="285"/>
      <c r="BE42" s="285"/>
      <c r="BF42" s="285"/>
      <c r="BG42" s="285"/>
      <c r="BH42" s="285"/>
      <c r="BI42" s="285"/>
      <c r="BJ42" s="285"/>
      <c r="BK42" s="285"/>
      <c r="BL42" s="285"/>
      <c r="BM42" s="285"/>
      <c r="BN42" s="285"/>
      <c r="BO42" s="285"/>
      <c r="BP42" s="285"/>
      <c r="BQ42" s="285"/>
      <c r="BR42" s="285"/>
      <c r="BS42" s="285"/>
      <c r="BT42" s="285"/>
      <c r="BU42" s="285"/>
      <c r="BV42" s="285"/>
      <c r="BW42" s="285"/>
      <c r="BX42" s="285"/>
      <c r="BY42" s="285"/>
      <c r="BZ42" s="285"/>
      <c r="CA42" s="285"/>
      <c r="CB42" s="285"/>
      <c r="CC42" s="285"/>
      <c r="CD42" s="285"/>
      <c r="CE42" s="285"/>
      <c r="CF42" s="285"/>
      <c r="CG42" s="285"/>
      <c r="CH42" s="285"/>
      <c r="CI42" s="285"/>
      <c r="CJ42" s="285"/>
      <c r="CK42" s="285"/>
      <c r="CL42" s="285"/>
      <c r="CM42" s="285"/>
      <c r="CN42" s="285"/>
      <c r="CO42" s="285"/>
      <c r="CP42" s="285"/>
      <c r="CQ42" s="285"/>
      <c r="CR42" s="285"/>
      <c r="CS42" s="285"/>
      <c r="CT42" s="285"/>
      <c r="CU42" s="285"/>
      <c r="CV42" s="285"/>
      <c r="CW42" s="285"/>
      <c r="CX42" s="285"/>
      <c r="CY42" s="285"/>
      <c r="CZ42" s="285"/>
      <c r="DA42" s="285"/>
      <c r="DB42" s="285"/>
      <c r="DC42" s="285"/>
      <c r="DD42" s="285"/>
      <c r="DE42" s="285"/>
      <c r="DF42" s="285"/>
      <c r="DG42" s="285"/>
      <c r="DH42" s="285"/>
      <c r="DI42" s="285"/>
      <c r="DJ42" s="285"/>
      <c r="DK42" s="285"/>
      <c r="DL42" s="285"/>
      <c r="DM42" s="285"/>
      <c r="DN42" s="285"/>
      <c r="DO42" s="285"/>
      <c r="DP42" s="285"/>
      <c r="DQ42" s="285"/>
      <c r="DR42" s="285"/>
      <c r="DS42" s="285"/>
      <c r="DT42" s="285"/>
      <c r="DU42" s="285"/>
      <c r="DV42" s="285"/>
      <c r="DW42" s="285"/>
      <c r="DX42" s="285"/>
      <c r="DY42" s="285"/>
      <c r="DZ42" s="285"/>
      <c r="EA42" s="285"/>
      <c r="EB42" s="285"/>
      <c r="EC42" s="285"/>
      <c r="ED42" s="285"/>
      <c r="EE42" s="285"/>
      <c r="EF42" s="285"/>
      <c r="EG42" s="285"/>
      <c r="EH42" s="285"/>
      <c r="EI42" s="285"/>
      <c r="EJ42" s="285"/>
      <c r="EK42" s="285"/>
      <c r="EL42" s="285"/>
      <c r="EM42" s="285"/>
      <c r="EN42" s="285"/>
      <c r="EO42" s="285"/>
      <c r="EP42" s="285"/>
      <c r="EQ42" s="285"/>
      <c r="ER42" s="285"/>
      <c r="ES42" s="285"/>
      <c r="ET42" s="285"/>
      <c r="EU42" s="285"/>
      <c r="EV42" s="285"/>
      <c r="EW42" s="285"/>
      <c r="EX42" s="285"/>
      <c r="EY42" s="285"/>
      <c r="EZ42" s="285"/>
      <c r="FA42" s="285"/>
      <c r="FB42" s="285"/>
      <c r="FC42" s="285"/>
      <c r="FD42" s="285"/>
      <c r="FE42" s="285"/>
      <c r="FF42" s="285"/>
      <c r="FG42" s="285"/>
      <c r="FH42" s="285"/>
      <c r="FI42" s="285"/>
      <c r="FJ42" s="285"/>
      <c r="FK42" s="285"/>
      <c r="FL42" s="285"/>
      <c r="FM42" s="285"/>
      <c r="FN42" s="285"/>
      <c r="FO42" s="285"/>
      <c r="FP42" s="285"/>
      <c r="FQ42" s="285"/>
      <c r="FR42" s="285"/>
      <c r="FS42" s="285"/>
      <c r="FT42" s="285"/>
      <c r="FU42" s="285"/>
      <c r="FV42" s="285"/>
      <c r="FW42" s="285"/>
      <c r="FX42" s="285"/>
      <c r="FY42" s="285"/>
      <c r="FZ42" s="285"/>
      <c r="GA42" s="285"/>
      <c r="GB42" s="285"/>
      <c r="GC42" s="285"/>
      <c r="GD42" s="285"/>
      <c r="GE42" s="285"/>
      <c r="GF42" s="285"/>
      <c r="GG42" s="285"/>
      <c r="GH42" s="285"/>
      <c r="GI42" s="285"/>
      <c r="GJ42" s="285"/>
      <c r="GK42" s="285"/>
      <c r="GL42" s="285"/>
      <c r="GM42" s="285"/>
      <c r="GN42" s="285"/>
      <c r="GO42" s="285"/>
      <c r="GP42" s="285"/>
      <c r="GQ42" s="285"/>
      <c r="GR42" s="285"/>
      <c r="GS42" s="285"/>
      <c r="GT42" s="285"/>
      <c r="GU42" s="285"/>
      <c r="GV42" s="285"/>
      <c r="GW42" s="285"/>
      <c r="GX42" s="285"/>
      <c r="GY42" s="285"/>
      <c r="GZ42" s="285"/>
      <c r="HA42" s="285"/>
      <c r="HB42" s="285"/>
      <c r="HC42" s="285"/>
      <c r="HD42" s="285"/>
      <c r="HE42" s="285"/>
      <c r="HF42" s="285"/>
      <c r="HG42" s="285"/>
      <c r="HH42" s="285"/>
      <c r="HI42" s="285"/>
      <c r="HJ42" s="285"/>
      <c r="HK42" s="285"/>
      <c r="HL42" s="285"/>
      <c r="HM42" s="285"/>
      <c r="HN42" s="285"/>
      <c r="HO42" s="285"/>
      <c r="HP42" s="285"/>
      <c r="HQ42" s="285"/>
      <c r="HR42" s="285"/>
      <c r="HS42" s="285"/>
      <c r="HT42" s="285"/>
      <c r="HU42" s="285"/>
      <c r="HV42" s="285"/>
      <c r="HW42" s="285"/>
      <c r="HX42" s="285"/>
      <c r="HY42" s="285"/>
      <c r="HZ42" s="285"/>
      <c r="IA42" s="285"/>
      <c r="IB42" s="285"/>
      <c r="IC42" s="285"/>
      <c r="ID42" s="285"/>
      <c r="IE42" s="285"/>
      <c r="IF42" s="285"/>
      <c r="IG42" s="285"/>
      <c r="IH42" s="285"/>
      <c r="II42" s="285"/>
      <c r="IJ42" s="285"/>
      <c r="IK42" s="285"/>
      <c r="IL42" s="285"/>
      <c r="IM42" s="285"/>
      <c r="IN42" s="285"/>
      <c r="IO42" s="285"/>
      <c r="IP42" s="285"/>
      <c r="IQ42" s="285"/>
      <c r="IR42" s="285"/>
      <c r="IS42" s="285"/>
      <c r="IT42" s="285"/>
      <c r="IU42" s="285"/>
      <c r="IV42" s="285"/>
    </row>
    <row r="43" spans="1:256" s="286" customFormat="1" ht="15" customHeight="1">
      <c r="A43" s="287"/>
      <c r="B43" s="288"/>
      <c r="C43" s="288"/>
      <c r="D43" s="288"/>
      <c r="E43" s="288"/>
      <c r="F43" s="288"/>
      <c r="G43" s="288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285"/>
      <c r="AC43" s="285"/>
      <c r="AD43" s="285"/>
      <c r="AE43" s="285"/>
      <c r="AF43" s="285"/>
      <c r="AG43" s="285"/>
      <c r="AH43" s="285"/>
      <c r="AI43" s="285"/>
      <c r="AJ43" s="285"/>
      <c r="AK43" s="285"/>
      <c r="AL43" s="285"/>
      <c r="AM43" s="285"/>
      <c r="AN43" s="285"/>
      <c r="AO43" s="285"/>
      <c r="AP43" s="285"/>
      <c r="AQ43" s="285"/>
      <c r="AR43" s="285"/>
      <c r="AS43" s="285"/>
      <c r="AT43" s="285"/>
      <c r="AU43" s="285"/>
      <c r="AV43" s="285"/>
      <c r="AW43" s="285"/>
      <c r="AX43" s="285"/>
      <c r="AY43" s="285"/>
      <c r="AZ43" s="285"/>
      <c r="BA43" s="285"/>
      <c r="BB43" s="285"/>
      <c r="BC43" s="285"/>
      <c r="BD43" s="285"/>
      <c r="BE43" s="285"/>
      <c r="BF43" s="285"/>
      <c r="BG43" s="285"/>
      <c r="BH43" s="285"/>
      <c r="BI43" s="285"/>
      <c r="BJ43" s="285"/>
      <c r="BK43" s="285"/>
      <c r="BL43" s="285"/>
      <c r="BM43" s="285"/>
      <c r="BN43" s="285"/>
      <c r="BO43" s="285"/>
      <c r="BP43" s="285"/>
      <c r="BQ43" s="285"/>
      <c r="BR43" s="285"/>
      <c r="BS43" s="285"/>
      <c r="BT43" s="285"/>
      <c r="BU43" s="285"/>
      <c r="BV43" s="285"/>
      <c r="BW43" s="285"/>
      <c r="BX43" s="285"/>
      <c r="BY43" s="285"/>
      <c r="BZ43" s="285"/>
      <c r="CA43" s="285"/>
      <c r="CB43" s="285"/>
      <c r="CC43" s="285"/>
      <c r="CD43" s="285"/>
      <c r="CE43" s="285"/>
      <c r="CF43" s="285"/>
      <c r="CG43" s="285"/>
      <c r="CH43" s="285"/>
      <c r="CI43" s="285"/>
      <c r="CJ43" s="285"/>
      <c r="CK43" s="285"/>
      <c r="CL43" s="285"/>
      <c r="CM43" s="285"/>
      <c r="CN43" s="285"/>
      <c r="CO43" s="285"/>
      <c r="CP43" s="285"/>
      <c r="CQ43" s="285"/>
      <c r="CR43" s="285"/>
      <c r="CS43" s="285"/>
      <c r="CT43" s="285"/>
      <c r="CU43" s="285"/>
      <c r="CV43" s="285"/>
      <c r="CW43" s="285"/>
      <c r="CX43" s="285"/>
      <c r="CY43" s="285"/>
      <c r="CZ43" s="285"/>
      <c r="DA43" s="285"/>
      <c r="DB43" s="285"/>
      <c r="DC43" s="285"/>
      <c r="DD43" s="285"/>
      <c r="DE43" s="285"/>
      <c r="DF43" s="285"/>
      <c r="DG43" s="285"/>
      <c r="DH43" s="285"/>
      <c r="DI43" s="285"/>
      <c r="DJ43" s="285"/>
      <c r="DK43" s="285"/>
      <c r="DL43" s="285"/>
      <c r="DM43" s="285"/>
      <c r="DN43" s="285"/>
      <c r="DO43" s="285"/>
      <c r="DP43" s="285"/>
      <c r="DQ43" s="285"/>
      <c r="DR43" s="285"/>
      <c r="DS43" s="285"/>
      <c r="DT43" s="285"/>
      <c r="DU43" s="285"/>
      <c r="DV43" s="285"/>
      <c r="DW43" s="285"/>
      <c r="DX43" s="285"/>
      <c r="DY43" s="285"/>
      <c r="DZ43" s="285"/>
      <c r="EA43" s="285"/>
      <c r="EB43" s="285"/>
      <c r="EC43" s="285"/>
      <c r="ED43" s="285"/>
      <c r="EE43" s="285"/>
      <c r="EF43" s="285"/>
      <c r="EG43" s="285"/>
      <c r="EH43" s="285"/>
      <c r="EI43" s="285"/>
      <c r="EJ43" s="285"/>
      <c r="EK43" s="285"/>
      <c r="EL43" s="285"/>
      <c r="EM43" s="285"/>
      <c r="EN43" s="285"/>
      <c r="EO43" s="285"/>
      <c r="EP43" s="285"/>
      <c r="EQ43" s="285"/>
      <c r="ER43" s="285"/>
      <c r="ES43" s="285"/>
      <c r="ET43" s="285"/>
      <c r="EU43" s="285"/>
      <c r="EV43" s="285"/>
      <c r="EW43" s="285"/>
      <c r="EX43" s="285"/>
      <c r="EY43" s="285"/>
      <c r="EZ43" s="285"/>
      <c r="FA43" s="285"/>
      <c r="FB43" s="285"/>
      <c r="FC43" s="285"/>
      <c r="FD43" s="285"/>
      <c r="FE43" s="285"/>
      <c r="FF43" s="285"/>
      <c r="FG43" s="285"/>
      <c r="FH43" s="285"/>
      <c r="FI43" s="285"/>
      <c r="FJ43" s="285"/>
      <c r="FK43" s="285"/>
      <c r="FL43" s="285"/>
      <c r="FM43" s="285"/>
      <c r="FN43" s="285"/>
      <c r="FO43" s="285"/>
      <c r="FP43" s="285"/>
      <c r="FQ43" s="285"/>
      <c r="FR43" s="285"/>
      <c r="FS43" s="285"/>
      <c r="FT43" s="285"/>
      <c r="FU43" s="285"/>
      <c r="FV43" s="285"/>
      <c r="FW43" s="285"/>
      <c r="FX43" s="285"/>
      <c r="FY43" s="285"/>
      <c r="FZ43" s="285"/>
      <c r="GA43" s="285"/>
      <c r="GB43" s="285"/>
      <c r="GC43" s="285"/>
      <c r="GD43" s="285"/>
      <c r="GE43" s="285"/>
      <c r="GF43" s="285"/>
      <c r="GG43" s="285"/>
      <c r="GH43" s="285"/>
      <c r="GI43" s="285"/>
      <c r="GJ43" s="285"/>
      <c r="GK43" s="285"/>
      <c r="GL43" s="285"/>
      <c r="GM43" s="285"/>
      <c r="GN43" s="285"/>
      <c r="GO43" s="285"/>
      <c r="GP43" s="285"/>
      <c r="GQ43" s="285"/>
      <c r="GR43" s="285"/>
      <c r="GS43" s="285"/>
      <c r="GT43" s="285"/>
      <c r="GU43" s="285"/>
      <c r="GV43" s="285"/>
      <c r="GW43" s="285"/>
      <c r="GX43" s="285"/>
      <c r="GY43" s="285"/>
      <c r="GZ43" s="285"/>
      <c r="HA43" s="285"/>
      <c r="HB43" s="285"/>
      <c r="HC43" s="285"/>
      <c r="HD43" s="285"/>
      <c r="HE43" s="285"/>
      <c r="HF43" s="285"/>
      <c r="HG43" s="285"/>
      <c r="HH43" s="285"/>
      <c r="HI43" s="285"/>
      <c r="HJ43" s="285"/>
      <c r="HK43" s="285"/>
      <c r="HL43" s="285"/>
      <c r="HM43" s="285"/>
      <c r="HN43" s="285"/>
      <c r="HO43" s="285"/>
      <c r="HP43" s="285"/>
      <c r="HQ43" s="285"/>
      <c r="HR43" s="285"/>
      <c r="HS43" s="285"/>
      <c r="HT43" s="285"/>
      <c r="HU43" s="285"/>
      <c r="HV43" s="285"/>
      <c r="HW43" s="285"/>
      <c r="HX43" s="285"/>
      <c r="HY43" s="285"/>
      <c r="HZ43" s="285"/>
      <c r="IA43" s="285"/>
      <c r="IB43" s="285"/>
      <c r="IC43" s="285"/>
      <c r="ID43" s="285"/>
      <c r="IE43" s="285"/>
      <c r="IF43" s="285"/>
      <c r="IG43" s="285"/>
      <c r="IH43" s="285"/>
      <c r="II43" s="285"/>
      <c r="IJ43" s="285"/>
      <c r="IK43" s="285"/>
      <c r="IL43" s="285"/>
      <c r="IM43" s="285"/>
      <c r="IN43" s="285"/>
      <c r="IO43" s="285"/>
      <c r="IP43" s="285"/>
      <c r="IQ43" s="285"/>
      <c r="IR43" s="285"/>
      <c r="IS43" s="285"/>
      <c r="IT43" s="285"/>
      <c r="IU43" s="285"/>
      <c r="IV43" s="285"/>
    </row>
    <row r="44" spans="1:256" s="286" customFormat="1" ht="15" customHeight="1">
      <c r="A44" s="287"/>
      <c r="B44" s="288"/>
      <c r="C44" s="288"/>
      <c r="D44" s="288"/>
      <c r="E44" s="288"/>
      <c r="F44" s="288"/>
      <c r="G44" s="288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285"/>
      <c r="AC44" s="285"/>
      <c r="AD44" s="285"/>
      <c r="AE44" s="285"/>
      <c r="AF44" s="285"/>
      <c r="AG44" s="285"/>
      <c r="AH44" s="285"/>
      <c r="AI44" s="285"/>
      <c r="AJ44" s="285"/>
      <c r="AK44" s="285"/>
      <c r="AL44" s="285"/>
      <c r="AM44" s="285"/>
      <c r="AN44" s="285"/>
      <c r="AO44" s="285"/>
      <c r="AP44" s="285"/>
      <c r="AQ44" s="285"/>
      <c r="AR44" s="285"/>
      <c r="AS44" s="285"/>
      <c r="AT44" s="285"/>
      <c r="AU44" s="285"/>
      <c r="AV44" s="285"/>
      <c r="AW44" s="285"/>
      <c r="AX44" s="285"/>
      <c r="AY44" s="285"/>
      <c r="AZ44" s="285"/>
      <c r="BA44" s="285"/>
      <c r="BB44" s="285"/>
      <c r="BC44" s="285"/>
      <c r="BD44" s="285"/>
      <c r="BE44" s="285"/>
      <c r="BF44" s="285"/>
      <c r="BG44" s="285"/>
      <c r="BH44" s="285"/>
      <c r="BI44" s="285"/>
      <c r="BJ44" s="285"/>
      <c r="BK44" s="285"/>
      <c r="BL44" s="285"/>
      <c r="BM44" s="285"/>
      <c r="BN44" s="285"/>
      <c r="BO44" s="285"/>
      <c r="BP44" s="285"/>
      <c r="BQ44" s="285"/>
      <c r="BR44" s="285"/>
      <c r="BS44" s="285"/>
      <c r="BT44" s="285"/>
      <c r="BU44" s="285"/>
      <c r="BV44" s="285"/>
      <c r="BW44" s="285"/>
      <c r="BX44" s="285"/>
      <c r="BY44" s="285"/>
      <c r="BZ44" s="285"/>
      <c r="CA44" s="285"/>
      <c r="CB44" s="285"/>
      <c r="CC44" s="285"/>
      <c r="CD44" s="285"/>
      <c r="CE44" s="285"/>
      <c r="CF44" s="285"/>
      <c r="CG44" s="285"/>
      <c r="CH44" s="285"/>
      <c r="CI44" s="285"/>
      <c r="CJ44" s="285"/>
      <c r="CK44" s="285"/>
      <c r="CL44" s="285"/>
      <c r="CM44" s="285"/>
      <c r="CN44" s="285"/>
      <c r="CO44" s="285"/>
      <c r="CP44" s="285"/>
      <c r="CQ44" s="285"/>
      <c r="CR44" s="285"/>
      <c r="CS44" s="285"/>
      <c r="CT44" s="285"/>
      <c r="CU44" s="285"/>
      <c r="CV44" s="285"/>
      <c r="CW44" s="285"/>
      <c r="CX44" s="285"/>
      <c r="CY44" s="285"/>
      <c r="CZ44" s="285"/>
      <c r="DA44" s="285"/>
      <c r="DB44" s="285"/>
      <c r="DC44" s="285"/>
      <c r="DD44" s="285"/>
      <c r="DE44" s="285"/>
      <c r="DF44" s="285"/>
      <c r="DG44" s="285"/>
      <c r="DH44" s="285"/>
      <c r="DI44" s="285"/>
      <c r="DJ44" s="285"/>
      <c r="DK44" s="285"/>
      <c r="DL44" s="285"/>
      <c r="DM44" s="285"/>
      <c r="DN44" s="285"/>
      <c r="DO44" s="285"/>
      <c r="DP44" s="285"/>
      <c r="DQ44" s="285"/>
      <c r="DR44" s="285"/>
      <c r="DS44" s="285"/>
      <c r="DT44" s="285"/>
      <c r="DU44" s="285"/>
      <c r="DV44" s="285"/>
      <c r="DW44" s="285"/>
      <c r="DX44" s="285"/>
      <c r="DY44" s="285"/>
      <c r="DZ44" s="285"/>
      <c r="EA44" s="285"/>
      <c r="EB44" s="285"/>
      <c r="EC44" s="285"/>
      <c r="ED44" s="285"/>
      <c r="EE44" s="285"/>
      <c r="EF44" s="285"/>
      <c r="EG44" s="285"/>
      <c r="EH44" s="285"/>
      <c r="EI44" s="285"/>
      <c r="EJ44" s="285"/>
      <c r="EK44" s="285"/>
      <c r="EL44" s="285"/>
      <c r="EM44" s="285"/>
      <c r="EN44" s="285"/>
      <c r="EO44" s="285"/>
      <c r="EP44" s="285"/>
      <c r="EQ44" s="285"/>
      <c r="ER44" s="285"/>
      <c r="ES44" s="285"/>
      <c r="ET44" s="285"/>
      <c r="EU44" s="285"/>
      <c r="EV44" s="285"/>
      <c r="EW44" s="285"/>
      <c r="EX44" s="285"/>
      <c r="EY44" s="285"/>
      <c r="EZ44" s="285"/>
      <c r="FA44" s="285"/>
      <c r="FB44" s="285"/>
      <c r="FC44" s="285"/>
      <c r="FD44" s="285"/>
      <c r="FE44" s="285"/>
      <c r="FF44" s="285"/>
      <c r="FG44" s="285"/>
      <c r="FH44" s="285"/>
      <c r="FI44" s="285"/>
      <c r="FJ44" s="285"/>
      <c r="FK44" s="285"/>
      <c r="FL44" s="285"/>
      <c r="FM44" s="285"/>
      <c r="FN44" s="285"/>
      <c r="FO44" s="285"/>
      <c r="FP44" s="285"/>
      <c r="FQ44" s="285"/>
      <c r="FR44" s="285"/>
      <c r="FS44" s="285"/>
      <c r="FT44" s="285"/>
      <c r="FU44" s="285"/>
      <c r="FV44" s="285"/>
      <c r="FW44" s="285"/>
      <c r="FX44" s="285"/>
      <c r="FY44" s="285"/>
      <c r="FZ44" s="285"/>
      <c r="GA44" s="285"/>
      <c r="GB44" s="285"/>
      <c r="GC44" s="285"/>
      <c r="GD44" s="285"/>
      <c r="GE44" s="285"/>
      <c r="GF44" s="285"/>
      <c r="GG44" s="285"/>
      <c r="GH44" s="285"/>
      <c r="GI44" s="285"/>
      <c r="GJ44" s="285"/>
      <c r="GK44" s="285"/>
      <c r="GL44" s="285"/>
      <c r="GM44" s="285"/>
      <c r="GN44" s="285"/>
      <c r="GO44" s="285"/>
      <c r="GP44" s="285"/>
      <c r="GQ44" s="285"/>
      <c r="GR44" s="285"/>
      <c r="GS44" s="285"/>
      <c r="GT44" s="285"/>
      <c r="GU44" s="285"/>
      <c r="GV44" s="285"/>
      <c r="GW44" s="285"/>
      <c r="GX44" s="285"/>
      <c r="GY44" s="285"/>
      <c r="GZ44" s="285"/>
      <c r="HA44" s="285"/>
      <c r="HB44" s="285"/>
      <c r="HC44" s="285"/>
      <c r="HD44" s="285"/>
      <c r="HE44" s="285"/>
      <c r="HF44" s="285"/>
      <c r="HG44" s="285"/>
      <c r="HH44" s="285"/>
      <c r="HI44" s="285"/>
      <c r="HJ44" s="285"/>
      <c r="HK44" s="285"/>
      <c r="HL44" s="285"/>
      <c r="HM44" s="285"/>
      <c r="HN44" s="285"/>
      <c r="HO44" s="285"/>
      <c r="HP44" s="285"/>
      <c r="HQ44" s="285"/>
      <c r="HR44" s="285"/>
      <c r="HS44" s="285"/>
      <c r="HT44" s="285"/>
      <c r="HU44" s="285"/>
      <c r="HV44" s="285"/>
      <c r="HW44" s="285"/>
      <c r="HX44" s="285"/>
      <c r="HY44" s="285"/>
      <c r="HZ44" s="285"/>
      <c r="IA44" s="285"/>
      <c r="IB44" s="285"/>
      <c r="IC44" s="285"/>
      <c r="ID44" s="285"/>
      <c r="IE44" s="285"/>
      <c r="IF44" s="285"/>
      <c r="IG44" s="285"/>
      <c r="IH44" s="285"/>
      <c r="II44" s="285"/>
      <c r="IJ44" s="285"/>
      <c r="IK44" s="285"/>
      <c r="IL44" s="285"/>
      <c r="IM44" s="285"/>
      <c r="IN44" s="285"/>
      <c r="IO44" s="285"/>
      <c r="IP44" s="285"/>
      <c r="IQ44" s="285"/>
      <c r="IR44" s="285"/>
      <c r="IS44" s="285"/>
      <c r="IT44" s="285"/>
      <c r="IU44" s="285"/>
      <c r="IV44" s="285"/>
    </row>
    <row r="45" spans="1:256" s="286" customFormat="1" ht="15" customHeight="1">
      <c r="A45" s="287"/>
      <c r="B45" s="288"/>
      <c r="C45" s="288"/>
      <c r="D45" s="288"/>
      <c r="E45" s="288"/>
      <c r="F45" s="288"/>
      <c r="G45" s="288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285"/>
      <c r="AC45" s="285"/>
      <c r="AD45" s="285"/>
      <c r="AE45" s="285"/>
      <c r="AF45" s="285"/>
      <c r="AG45" s="285"/>
      <c r="AH45" s="285"/>
      <c r="AI45" s="285"/>
      <c r="AJ45" s="285"/>
      <c r="AK45" s="285"/>
      <c r="AL45" s="285"/>
      <c r="AM45" s="285"/>
      <c r="AN45" s="285"/>
      <c r="AO45" s="285"/>
      <c r="AP45" s="285"/>
      <c r="AQ45" s="285"/>
      <c r="AR45" s="285"/>
      <c r="AS45" s="285"/>
      <c r="AT45" s="285"/>
      <c r="AU45" s="285"/>
      <c r="AV45" s="285"/>
      <c r="AW45" s="285"/>
      <c r="AX45" s="285"/>
      <c r="AY45" s="285"/>
      <c r="AZ45" s="285"/>
      <c r="BA45" s="285"/>
      <c r="BB45" s="285"/>
      <c r="BC45" s="285"/>
      <c r="BD45" s="285"/>
      <c r="BE45" s="285"/>
      <c r="BF45" s="285"/>
      <c r="BG45" s="285"/>
      <c r="BH45" s="285"/>
      <c r="BI45" s="285"/>
      <c r="BJ45" s="285"/>
      <c r="BK45" s="285"/>
      <c r="BL45" s="285"/>
      <c r="BM45" s="285"/>
      <c r="BN45" s="285"/>
      <c r="BO45" s="285"/>
      <c r="BP45" s="285"/>
      <c r="BQ45" s="285"/>
      <c r="BR45" s="285"/>
      <c r="BS45" s="285"/>
      <c r="BT45" s="285"/>
      <c r="BU45" s="285"/>
      <c r="BV45" s="285"/>
      <c r="BW45" s="285"/>
      <c r="BX45" s="285"/>
      <c r="BY45" s="285"/>
      <c r="BZ45" s="285"/>
      <c r="CA45" s="285"/>
      <c r="CB45" s="285"/>
      <c r="CC45" s="285"/>
      <c r="CD45" s="285"/>
      <c r="CE45" s="285"/>
      <c r="CF45" s="285"/>
      <c r="CG45" s="285"/>
      <c r="CH45" s="285"/>
      <c r="CI45" s="285"/>
      <c r="CJ45" s="285"/>
      <c r="CK45" s="285"/>
      <c r="CL45" s="285"/>
      <c r="CM45" s="285"/>
      <c r="CN45" s="285"/>
      <c r="CO45" s="285"/>
      <c r="CP45" s="285"/>
      <c r="CQ45" s="285"/>
      <c r="CR45" s="285"/>
      <c r="CS45" s="285"/>
      <c r="CT45" s="285"/>
      <c r="CU45" s="285"/>
      <c r="CV45" s="285"/>
      <c r="CW45" s="285"/>
      <c r="CX45" s="285"/>
      <c r="CY45" s="285"/>
      <c r="CZ45" s="285"/>
      <c r="DA45" s="285"/>
      <c r="DB45" s="285"/>
      <c r="DC45" s="285"/>
      <c r="DD45" s="285"/>
      <c r="DE45" s="285"/>
      <c r="DF45" s="285"/>
      <c r="DG45" s="285"/>
      <c r="DH45" s="285"/>
      <c r="DI45" s="285"/>
      <c r="DJ45" s="285"/>
      <c r="DK45" s="285"/>
      <c r="DL45" s="285"/>
      <c r="DM45" s="285"/>
      <c r="DN45" s="285"/>
      <c r="DO45" s="285"/>
      <c r="DP45" s="285"/>
      <c r="DQ45" s="285"/>
      <c r="DR45" s="285"/>
      <c r="DS45" s="285"/>
      <c r="DT45" s="285"/>
      <c r="DU45" s="285"/>
      <c r="DV45" s="285"/>
      <c r="DW45" s="285"/>
      <c r="DX45" s="285"/>
      <c r="DY45" s="285"/>
      <c r="DZ45" s="285"/>
      <c r="EA45" s="285"/>
      <c r="EB45" s="285"/>
      <c r="EC45" s="285"/>
      <c r="ED45" s="285"/>
      <c r="EE45" s="285"/>
      <c r="EF45" s="285"/>
      <c r="EG45" s="285"/>
      <c r="EH45" s="285"/>
      <c r="EI45" s="285"/>
      <c r="EJ45" s="285"/>
      <c r="EK45" s="285"/>
      <c r="EL45" s="285"/>
      <c r="EM45" s="285"/>
      <c r="EN45" s="285"/>
      <c r="EO45" s="285"/>
      <c r="EP45" s="285"/>
      <c r="EQ45" s="285"/>
      <c r="ER45" s="285"/>
      <c r="ES45" s="285"/>
      <c r="ET45" s="285"/>
      <c r="EU45" s="285"/>
      <c r="EV45" s="285"/>
      <c r="EW45" s="285"/>
      <c r="EX45" s="285"/>
      <c r="EY45" s="285"/>
      <c r="EZ45" s="285"/>
      <c r="FA45" s="285"/>
      <c r="FB45" s="285"/>
      <c r="FC45" s="285"/>
      <c r="FD45" s="285"/>
      <c r="FE45" s="285"/>
      <c r="FF45" s="285"/>
      <c r="FG45" s="285"/>
      <c r="FH45" s="285"/>
      <c r="FI45" s="285"/>
      <c r="FJ45" s="285"/>
      <c r="FK45" s="285"/>
      <c r="FL45" s="285"/>
      <c r="FM45" s="285"/>
      <c r="FN45" s="285"/>
      <c r="FO45" s="285"/>
      <c r="FP45" s="285"/>
      <c r="FQ45" s="285"/>
      <c r="FR45" s="285"/>
      <c r="FS45" s="285"/>
      <c r="FT45" s="285"/>
      <c r="FU45" s="285"/>
      <c r="FV45" s="285"/>
      <c r="FW45" s="285"/>
      <c r="FX45" s="285"/>
      <c r="FY45" s="285"/>
      <c r="FZ45" s="285"/>
      <c r="GA45" s="285"/>
      <c r="GB45" s="285"/>
      <c r="GC45" s="285"/>
      <c r="GD45" s="285"/>
      <c r="GE45" s="285"/>
      <c r="GF45" s="285"/>
      <c r="GG45" s="285"/>
      <c r="GH45" s="285"/>
      <c r="GI45" s="285"/>
      <c r="GJ45" s="285"/>
      <c r="GK45" s="285"/>
      <c r="GL45" s="285"/>
      <c r="GM45" s="285"/>
      <c r="GN45" s="285"/>
      <c r="GO45" s="285"/>
      <c r="GP45" s="285"/>
      <c r="GQ45" s="285"/>
      <c r="GR45" s="285"/>
      <c r="GS45" s="285"/>
      <c r="GT45" s="285"/>
      <c r="GU45" s="285"/>
      <c r="GV45" s="285"/>
      <c r="GW45" s="285"/>
      <c r="GX45" s="285"/>
      <c r="GY45" s="285"/>
      <c r="GZ45" s="285"/>
      <c r="HA45" s="285"/>
      <c r="HB45" s="285"/>
      <c r="HC45" s="285"/>
      <c r="HD45" s="285"/>
      <c r="HE45" s="285"/>
      <c r="HF45" s="285"/>
      <c r="HG45" s="285"/>
      <c r="HH45" s="285"/>
      <c r="HI45" s="285"/>
      <c r="HJ45" s="285"/>
      <c r="HK45" s="285"/>
      <c r="HL45" s="285"/>
      <c r="HM45" s="285"/>
      <c r="HN45" s="285"/>
      <c r="HO45" s="285"/>
      <c r="HP45" s="285"/>
      <c r="HQ45" s="285"/>
      <c r="HR45" s="285"/>
      <c r="HS45" s="285"/>
      <c r="HT45" s="285"/>
      <c r="HU45" s="285"/>
      <c r="HV45" s="285"/>
      <c r="HW45" s="285"/>
      <c r="HX45" s="285"/>
      <c r="HY45" s="285"/>
      <c r="HZ45" s="285"/>
      <c r="IA45" s="285"/>
      <c r="IB45" s="285"/>
      <c r="IC45" s="285"/>
      <c r="ID45" s="285"/>
      <c r="IE45" s="285"/>
      <c r="IF45" s="285"/>
      <c r="IG45" s="285"/>
      <c r="IH45" s="285"/>
      <c r="II45" s="285"/>
      <c r="IJ45" s="285"/>
      <c r="IK45" s="285"/>
      <c r="IL45" s="285"/>
      <c r="IM45" s="285"/>
      <c r="IN45" s="285"/>
      <c r="IO45" s="285"/>
      <c r="IP45" s="285"/>
      <c r="IQ45" s="285"/>
      <c r="IR45" s="285"/>
      <c r="IS45" s="285"/>
      <c r="IT45" s="285"/>
      <c r="IU45" s="285"/>
      <c r="IV45" s="285"/>
    </row>
    <row r="46" spans="1:256" s="286" customFormat="1" ht="15" customHeight="1">
      <c r="A46" s="287"/>
      <c r="B46" s="288"/>
      <c r="C46" s="288"/>
      <c r="D46" s="288"/>
      <c r="E46" s="288"/>
      <c r="F46" s="288"/>
      <c r="G46" s="288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285"/>
      <c r="AC46" s="285"/>
      <c r="AD46" s="285"/>
      <c r="AE46" s="285"/>
      <c r="AF46" s="285"/>
      <c r="AG46" s="285"/>
      <c r="AH46" s="285"/>
      <c r="AI46" s="285"/>
      <c r="AJ46" s="285"/>
      <c r="AK46" s="285"/>
      <c r="AL46" s="285"/>
      <c r="AM46" s="285"/>
      <c r="AN46" s="285"/>
      <c r="AO46" s="285"/>
      <c r="AP46" s="285"/>
      <c r="AQ46" s="285"/>
      <c r="AR46" s="285"/>
      <c r="AS46" s="285"/>
      <c r="AT46" s="285"/>
      <c r="AU46" s="285"/>
      <c r="AV46" s="285"/>
      <c r="AW46" s="285"/>
      <c r="AX46" s="285"/>
      <c r="AY46" s="285"/>
      <c r="AZ46" s="285"/>
      <c r="BA46" s="285"/>
      <c r="BB46" s="285"/>
      <c r="BC46" s="285"/>
      <c r="BD46" s="285"/>
      <c r="BE46" s="285"/>
      <c r="BF46" s="285"/>
      <c r="BG46" s="285"/>
      <c r="BH46" s="285"/>
      <c r="BI46" s="285"/>
      <c r="BJ46" s="285"/>
      <c r="BK46" s="285"/>
      <c r="BL46" s="285"/>
      <c r="BM46" s="285"/>
      <c r="BN46" s="285"/>
      <c r="BO46" s="285"/>
      <c r="BP46" s="285"/>
      <c r="BQ46" s="285"/>
      <c r="BR46" s="285"/>
      <c r="BS46" s="285"/>
      <c r="BT46" s="285"/>
      <c r="BU46" s="285"/>
      <c r="BV46" s="285"/>
      <c r="BW46" s="285"/>
      <c r="BX46" s="285"/>
      <c r="BY46" s="285"/>
      <c r="BZ46" s="285"/>
      <c r="CA46" s="285"/>
      <c r="CB46" s="285"/>
      <c r="CC46" s="285"/>
      <c r="CD46" s="285"/>
      <c r="CE46" s="285"/>
      <c r="CF46" s="285"/>
      <c r="CG46" s="285"/>
      <c r="CH46" s="285"/>
      <c r="CI46" s="285"/>
      <c r="CJ46" s="285"/>
      <c r="CK46" s="285"/>
      <c r="CL46" s="285"/>
      <c r="CM46" s="285"/>
      <c r="CN46" s="285"/>
      <c r="CO46" s="285"/>
      <c r="CP46" s="285"/>
      <c r="CQ46" s="285"/>
      <c r="CR46" s="285"/>
      <c r="CS46" s="285"/>
      <c r="CT46" s="285"/>
      <c r="CU46" s="285"/>
      <c r="CV46" s="285"/>
      <c r="CW46" s="285"/>
      <c r="CX46" s="285"/>
      <c r="CY46" s="285"/>
      <c r="CZ46" s="285"/>
      <c r="DA46" s="285"/>
      <c r="DB46" s="285"/>
      <c r="DC46" s="285"/>
      <c r="DD46" s="285"/>
      <c r="DE46" s="285"/>
      <c r="DF46" s="285"/>
      <c r="DG46" s="285"/>
      <c r="DH46" s="285"/>
      <c r="DI46" s="285"/>
      <c r="DJ46" s="285"/>
      <c r="DK46" s="285"/>
      <c r="DL46" s="285"/>
      <c r="DM46" s="285"/>
      <c r="DN46" s="285"/>
      <c r="DO46" s="285"/>
      <c r="DP46" s="285"/>
      <c r="DQ46" s="285"/>
      <c r="DR46" s="285"/>
      <c r="DS46" s="285"/>
      <c r="DT46" s="285"/>
      <c r="DU46" s="285"/>
      <c r="DV46" s="285"/>
      <c r="DW46" s="285"/>
      <c r="DX46" s="285"/>
      <c r="DY46" s="285"/>
      <c r="DZ46" s="285"/>
      <c r="EA46" s="285"/>
      <c r="EB46" s="285"/>
      <c r="EC46" s="285"/>
      <c r="ED46" s="285"/>
      <c r="EE46" s="285"/>
      <c r="EF46" s="285"/>
      <c r="EG46" s="285"/>
      <c r="EH46" s="285"/>
      <c r="EI46" s="285"/>
      <c r="EJ46" s="285"/>
      <c r="EK46" s="285"/>
      <c r="EL46" s="285"/>
      <c r="EM46" s="285"/>
      <c r="EN46" s="285"/>
      <c r="EO46" s="285"/>
      <c r="EP46" s="285"/>
      <c r="EQ46" s="285"/>
      <c r="ER46" s="285"/>
      <c r="ES46" s="285"/>
      <c r="ET46" s="285"/>
      <c r="EU46" s="285"/>
      <c r="EV46" s="285"/>
      <c r="EW46" s="285"/>
      <c r="EX46" s="285"/>
      <c r="EY46" s="285"/>
      <c r="EZ46" s="285"/>
      <c r="FA46" s="285"/>
      <c r="FB46" s="285"/>
      <c r="FC46" s="285"/>
      <c r="FD46" s="285"/>
      <c r="FE46" s="285"/>
      <c r="FF46" s="285"/>
      <c r="FG46" s="285"/>
      <c r="FH46" s="285"/>
      <c r="FI46" s="285"/>
      <c r="FJ46" s="285"/>
      <c r="FK46" s="285"/>
      <c r="FL46" s="285"/>
      <c r="FM46" s="285"/>
      <c r="FN46" s="285"/>
      <c r="FO46" s="285"/>
      <c r="FP46" s="285"/>
      <c r="FQ46" s="285"/>
      <c r="FR46" s="285"/>
      <c r="FS46" s="285"/>
      <c r="FT46" s="285"/>
      <c r="FU46" s="285"/>
      <c r="FV46" s="285"/>
      <c r="FW46" s="285"/>
      <c r="FX46" s="285"/>
      <c r="FY46" s="285"/>
      <c r="FZ46" s="285"/>
      <c r="GA46" s="285"/>
      <c r="GB46" s="285"/>
      <c r="GC46" s="285"/>
      <c r="GD46" s="285"/>
      <c r="GE46" s="285"/>
      <c r="GF46" s="285"/>
      <c r="GG46" s="285"/>
      <c r="GH46" s="285"/>
      <c r="GI46" s="285"/>
      <c r="GJ46" s="285"/>
      <c r="GK46" s="285"/>
      <c r="GL46" s="285"/>
      <c r="GM46" s="285"/>
      <c r="GN46" s="285"/>
      <c r="GO46" s="285"/>
      <c r="GP46" s="285"/>
      <c r="GQ46" s="285"/>
      <c r="GR46" s="285"/>
      <c r="GS46" s="285"/>
      <c r="GT46" s="285"/>
      <c r="GU46" s="285"/>
      <c r="GV46" s="285"/>
      <c r="GW46" s="285"/>
      <c r="GX46" s="285"/>
      <c r="GY46" s="285"/>
      <c r="GZ46" s="285"/>
      <c r="HA46" s="285"/>
      <c r="HB46" s="285"/>
      <c r="HC46" s="285"/>
      <c r="HD46" s="285"/>
      <c r="HE46" s="285"/>
      <c r="HF46" s="285"/>
      <c r="HG46" s="285"/>
      <c r="HH46" s="285"/>
      <c r="HI46" s="285"/>
      <c r="HJ46" s="285"/>
      <c r="HK46" s="285"/>
      <c r="HL46" s="285"/>
      <c r="HM46" s="285"/>
      <c r="HN46" s="285"/>
      <c r="HO46" s="285"/>
      <c r="HP46" s="285"/>
      <c r="HQ46" s="285"/>
      <c r="HR46" s="285"/>
      <c r="HS46" s="285"/>
      <c r="HT46" s="285"/>
      <c r="HU46" s="285"/>
      <c r="HV46" s="285"/>
      <c r="HW46" s="285"/>
      <c r="HX46" s="285"/>
      <c r="HY46" s="285"/>
      <c r="HZ46" s="285"/>
      <c r="IA46" s="285"/>
      <c r="IB46" s="285"/>
      <c r="IC46" s="285"/>
      <c r="ID46" s="285"/>
      <c r="IE46" s="285"/>
      <c r="IF46" s="285"/>
      <c r="IG46" s="285"/>
      <c r="IH46" s="285"/>
      <c r="II46" s="285"/>
      <c r="IJ46" s="285"/>
      <c r="IK46" s="285"/>
      <c r="IL46" s="285"/>
      <c r="IM46" s="285"/>
      <c r="IN46" s="285"/>
      <c r="IO46" s="285"/>
      <c r="IP46" s="285"/>
      <c r="IQ46" s="285"/>
      <c r="IR46" s="285"/>
      <c r="IS46" s="285"/>
      <c r="IT46" s="285"/>
      <c r="IU46" s="285"/>
      <c r="IV46" s="285"/>
    </row>
    <row r="47" spans="1:256" s="286" customFormat="1" ht="13.25" customHeight="1">
      <c r="A47" s="285"/>
      <c r="B47" s="285"/>
      <c r="C47" s="285"/>
      <c r="D47" s="285"/>
      <c r="E47" s="285"/>
      <c r="F47" s="285"/>
      <c r="G47" s="285"/>
      <c r="H47" s="285"/>
      <c r="I47" s="285"/>
      <c r="J47" s="285"/>
      <c r="K47" s="285"/>
      <c r="L47" s="285"/>
      <c r="M47" s="285"/>
      <c r="N47" s="285"/>
      <c r="O47" s="285"/>
      <c r="P47" s="285"/>
      <c r="Q47" s="285"/>
      <c r="R47" s="285"/>
      <c r="S47" s="285"/>
      <c r="T47" s="285"/>
      <c r="U47" s="285"/>
      <c r="V47" s="285"/>
      <c r="W47" s="285"/>
      <c r="X47" s="285"/>
      <c r="Y47" s="285"/>
      <c r="Z47" s="285"/>
      <c r="AA47" s="285"/>
      <c r="AB47" s="285"/>
      <c r="AC47" s="285"/>
      <c r="AD47" s="285"/>
      <c r="AE47" s="285"/>
      <c r="AF47" s="285"/>
      <c r="AG47" s="285"/>
      <c r="AH47" s="285"/>
      <c r="AI47" s="285"/>
      <c r="AJ47" s="285"/>
      <c r="AK47" s="285"/>
      <c r="AL47" s="285"/>
      <c r="AM47" s="285"/>
      <c r="AN47" s="285"/>
      <c r="AO47" s="285"/>
      <c r="AP47" s="285"/>
      <c r="AQ47" s="285"/>
      <c r="AR47" s="285"/>
      <c r="AS47" s="285"/>
      <c r="AT47" s="285"/>
      <c r="AU47" s="285"/>
      <c r="AV47" s="285"/>
      <c r="AW47" s="285"/>
      <c r="AX47" s="285"/>
      <c r="AY47" s="285"/>
      <c r="AZ47" s="285"/>
      <c r="BA47" s="285"/>
      <c r="BB47" s="285"/>
      <c r="BC47" s="285"/>
      <c r="BD47" s="285"/>
      <c r="BE47" s="285"/>
      <c r="BF47" s="285"/>
      <c r="BG47" s="285"/>
      <c r="BH47" s="285"/>
      <c r="BI47" s="285"/>
      <c r="BJ47" s="285"/>
      <c r="BK47" s="285"/>
      <c r="BL47" s="285"/>
      <c r="BM47" s="285"/>
      <c r="BN47" s="285"/>
      <c r="BO47" s="285"/>
      <c r="BP47" s="285"/>
      <c r="BQ47" s="285"/>
      <c r="BR47" s="285"/>
      <c r="BS47" s="285"/>
      <c r="BT47" s="285"/>
      <c r="BU47" s="285"/>
      <c r="BV47" s="285"/>
      <c r="BW47" s="285"/>
      <c r="BX47" s="285"/>
      <c r="BY47" s="285"/>
      <c r="BZ47" s="285"/>
      <c r="CA47" s="285"/>
      <c r="CB47" s="285"/>
      <c r="CC47" s="285"/>
      <c r="CD47" s="285"/>
      <c r="CE47" s="285"/>
      <c r="CF47" s="285"/>
      <c r="CG47" s="285"/>
      <c r="CH47" s="285"/>
      <c r="CI47" s="285"/>
      <c r="CJ47" s="285"/>
      <c r="CK47" s="285"/>
      <c r="CL47" s="285"/>
      <c r="CM47" s="285"/>
      <c r="CN47" s="285"/>
      <c r="CO47" s="285"/>
      <c r="CP47" s="285"/>
      <c r="CQ47" s="285"/>
      <c r="CR47" s="285"/>
      <c r="CS47" s="285"/>
      <c r="CT47" s="285"/>
      <c r="CU47" s="285"/>
      <c r="CV47" s="285"/>
      <c r="CW47" s="285"/>
      <c r="CX47" s="285"/>
      <c r="CY47" s="285"/>
      <c r="CZ47" s="285"/>
      <c r="DA47" s="285"/>
      <c r="DB47" s="285"/>
      <c r="DC47" s="285"/>
      <c r="DD47" s="285"/>
      <c r="DE47" s="285"/>
      <c r="DF47" s="285"/>
      <c r="DG47" s="285"/>
      <c r="DH47" s="285"/>
      <c r="DI47" s="285"/>
      <c r="DJ47" s="285"/>
      <c r="DK47" s="285"/>
      <c r="DL47" s="285"/>
      <c r="DM47" s="285"/>
      <c r="DN47" s="285"/>
      <c r="DO47" s="285"/>
      <c r="DP47" s="285"/>
      <c r="DQ47" s="285"/>
      <c r="DR47" s="285"/>
      <c r="DS47" s="285"/>
      <c r="DT47" s="285"/>
      <c r="DU47" s="285"/>
      <c r="DV47" s="285"/>
      <c r="DW47" s="285"/>
      <c r="DX47" s="285"/>
      <c r="DY47" s="285"/>
      <c r="DZ47" s="285"/>
      <c r="EA47" s="285"/>
      <c r="EB47" s="285"/>
      <c r="EC47" s="285"/>
      <c r="ED47" s="285"/>
      <c r="EE47" s="285"/>
      <c r="EF47" s="285"/>
      <c r="EG47" s="285"/>
      <c r="EH47" s="285"/>
      <c r="EI47" s="285"/>
      <c r="EJ47" s="285"/>
      <c r="EK47" s="285"/>
      <c r="EL47" s="285"/>
      <c r="EM47" s="285"/>
      <c r="EN47" s="285"/>
      <c r="EO47" s="285"/>
      <c r="EP47" s="285"/>
      <c r="EQ47" s="285"/>
      <c r="ER47" s="285"/>
      <c r="ES47" s="285"/>
      <c r="ET47" s="285"/>
      <c r="EU47" s="285"/>
      <c r="EV47" s="285"/>
      <c r="EW47" s="285"/>
      <c r="EX47" s="285"/>
      <c r="EY47" s="285"/>
      <c r="EZ47" s="285"/>
      <c r="FA47" s="285"/>
      <c r="FB47" s="285"/>
      <c r="FC47" s="285"/>
      <c r="FD47" s="285"/>
      <c r="FE47" s="285"/>
      <c r="FF47" s="285"/>
      <c r="FG47" s="285"/>
      <c r="FH47" s="285"/>
      <c r="FI47" s="285"/>
      <c r="FJ47" s="285"/>
      <c r="FK47" s="285"/>
      <c r="FL47" s="285"/>
      <c r="FM47" s="285"/>
      <c r="FN47" s="285"/>
      <c r="FO47" s="285"/>
      <c r="FP47" s="285"/>
      <c r="FQ47" s="285"/>
      <c r="FR47" s="285"/>
      <c r="FS47" s="285"/>
      <c r="FT47" s="285"/>
      <c r="FU47" s="285"/>
      <c r="FV47" s="285"/>
      <c r="FW47" s="285"/>
      <c r="FX47" s="285"/>
      <c r="FY47" s="285"/>
      <c r="FZ47" s="285"/>
      <c r="GA47" s="285"/>
      <c r="GB47" s="285"/>
      <c r="GC47" s="285"/>
      <c r="GD47" s="285"/>
      <c r="GE47" s="285"/>
      <c r="GF47" s="285"/>
      <c r="GG47" s="285"/>
      <c r="GH47" s="285"/>
      <c r="GI47" s="285"/>
      <c r="GJ47" s="285"/>
      <c r="GK47" s="285"/>
      <c r="GL47" s="285"/>
      <c r="GM47" s="285"/>
      <c r="GN47" s="285"/>
      <c r="GO47" s="285"/>
      <c r="GP47" s="285"/>
      <c r="GQ47" s="285"/>
      <c r="GR47" s="285"/>
      <c r="GS47" s="285"/>
      <c r="GT47" s="285"/>
      <c r="GU47" s="285"/>
      <c r="GV47" s="285"/>
      <c r="GW47" s="285"/>
      <c r="GX47" s="285"/>
      <c r="GY47" s="285"/>
      <c r="GZ47" s="285"/>
      <c r="HA47" s="285"/>
      <c r="HB47" s="285"/>
      <c r="HC47" s="285"/>
      <c r="HD47" s="285"/>
      <c r="HE47" s="285"/>
      <c r="HF47" s="285"/>
      <c r="HG47" s="285"/>
      <c r="HH47" s="285"/>
      <c r="HI47" s="285"/>
      <c r="HJ47" s="285"/>
      <c r="HK47" s="285"/>
      <c r="HL47" s="285"/>
      <c r="HM47" s="285"/>
      <c r="HN47" s="285"/>
      <c r="HO47" s="285"/>
      <c r="HP47" s="285"/>
      <c r="HQ47" s="285"/>
      <c r="HR47" s="285"/>
      <c r="HS47" s="285"/>
      <c r="HT47" s="285"/>
      <c r="HU47" s="285"/>
      <c r="HV47" s="285"/>
      <c r="HW47" s="285"/>
      <c r="HX47" s="285"/>
      <c r="HY47" s="285"/>
      <c r="HZ47" s="285"/>
      <c r="IA47" s="285"/>
      <c r="IB47" s="285"/>
      <c r="IC47" s="285"/>
      <c r="ID47" s="285"/>
      <c r="IE47" s="285"/>
      <c r="IF47" s="285"/>
      <c r="IG47" s="285"/>
      <c r="IH47" s="285"/>
      <c r="II47" s="285"/>
      <c r="IJ47" s="285"/>
      <c r="IK47" s="285"/>
      <c r="IL47" s="285"/>
      <c r="IM47" s="285"/>
      <c r="IN47" s="285"/>
      <c r="IO47" s="285"/>
      <c r="IP47" s="285"/>
      <c r="IQ47" s="285"/>
      <c r="IR47" s="285"/>
      <c r="IS47" s="285"/>
      <c r="IT47" s="285"/>
      <c r="IU47" s="285"/>
      <c r="IV47" s="285"/>
    </row>
    <row r="48" spans="1:256" s="286" customFormat="1" ht="13.25" customHeight="1">
      <c r="A48" s="285"/>
      <c r="B48" s="285"/>
      <c r="C48" s="285"/>
      <c r="D48" s="285"/>
      <c r="E48" s="285"/>
      <c r="F48" s="285"/>
      <c r="G48" s="285"/>
      <c r="H48" s="285"/>
      <c r="I48" s="285"/>
      <c r="J48" s="285"/>
      <c r="K48" s="285"/>
      <c r="L48" s="285"/>
      <c r="M48" s="285"/>
      <c r="N48" s="285"/>
      <c r="O48" s="285"/>
      <c r="P48" s="285"/>
      <c r="Q48" s="285"/>
      <c r="R48" s="285"/>
      <c r="S48" s="285"/>
      <c r="T48" s="285"/>
      <c r="U48" s="285"/>
      <c r="V48" s="285"/>
      <c r="W48" s="285"/>
      <c r="X48" s="285"/>
      <c r="Y48" s="285"/>
      <c r="Z48" s="285"/>
      <c r="AA48" s="285"/>
      <c r="AB48" s="285"/>
      <c r="AC48" s="285"/>
      <c r="AD48" s="285"/>
      <c r="AE48" s="285"/>
      <c r="AF48" s="285"/>
      <c r="AG48" s="285"/>
      <c r="AH48" s="285"/>
      <c r="AI48" s="285"/>
      <c r="AJ48" s="285"/>
      <c r="AK48" s="285"/>
      <c r="AL48" s="285"/>
      <c r="AM48" s="285"/>
      <c r="AN48" s="285"/>
      <c r="AO48" s="285"/>
      <c r="AP48" s="285"/>
      <c r="AQ48" s="285"/>
      <c r="AR48" s="285"/>
      <c r="AS48" s="285"/>
      <c r="AT48" s="285"/>
      <c r="AU48" s="285"/>
      <c r="AV48" s="285"/>
      <c r="AW48" s="285"/>
      <c r="AX48" s="285"/>
      <c r="AY48" s="285"/>
      <c r="AZ48" s="285"/>
      <c r="BA48" s="285"/>
      <c r="BB48" s="285"/>
      <c r="BC48" s="285"/>
      <c r="BD48" s="285"/>
      <c r="BE48" s="285"/>
      <c r="BF48" s="285"/>
      <c r="BG48" s="285"/>
      <c r="BH48" s="285"/>
      <c r="BI48" s="285"/>
      <c r="BJ48" s="285"/>
      <c r="BK48" s="285"/>
      <c r="BL48" s="285"/>
      <c r="BM48" s="285"/>
      <c r="BN48" s="285"/>
      <c r="BO48" s="285"/>
      <c r="BP48" s="285"/>
      <c r="BQ48" s="285"/>
      <c r="BR48" s="285"/>
      <c r="BS48" s="285"/>
      <c r="BT48" s="285"/>
      <c r="BU48" s="285"/>
      <c r="BV48" s="285"/>
      <c r="BW48" s="285"/>
      <c r="BX48" s="285"/>
      <c r="BY48" s="285"/>
      <c r="BZ48" s="285"/>
      <c r="CA48" s="285"/>
      <c r="CB48" s="285"/>
      <c r="CC48" s="285"/>
      <c r="CD48" s="285"/>
      <c r="CE48" s="285"/>
      <c r="CF48" s="285"/>
      <c r="CG48" s="285"/>
      <c r="CH48" s="285"/>
      <c r="CI48" s="285"/>
      <c r="CJ48" s="285"/>
      <c r="CK48" s="285"/>
      <c r="CL48" s="285"/>
      <c r="CM48" s="285"/>
      <c r="CN48" s="285"/>
      <c r="CO48" s="285"/>
      <c r="CP48" s="285"/>
      <c r="CQ48" s="285"/>
      <c r="CR48" s="285"/>
      <c r="CS48" s="285"/>
      <c r="CT48" s="285"/>
      <c r="CU48" s="285"/>
      <c r="CV48" s="285"/>
      <c r="CW48" s="285"/>
      <c r="CX48" s="285"/>
      <c r="CY48" s="285"/>
      <c r="CZ48" s="285"/>
      <c r="DA48" s="285"/>
      <c r="DB48" s="285"/>
      <c r="DC48" s="285"/>
      <c r="DD48" s="285"/>
      <c r="DE48" s="285"/>
      <c r="DF48" s="285"/>
      <c r="DG48" s="285"/>
      <c r="DH48" s="285"/>
      <c r="DI48" s="285"/>
      <c r="DJ48" s="285"/>
      <c r="DK48" s="285"/>
      <c r="DL48" s="285"/>
      <c r="DM48" s="285"/>
      <c r="DN48" s="285"/>
      <c r="DO48" s="285"/>
      <c r="DP48" s="285"/>
      <c r="DQ48" s="285"/>
      <c r="DR48" s="285"/>
      <c r="DS48" s="285"/>
      <c r="DT48" s="285"/>
      <c r="DU48" s="285"/>
      <c r="DV48" s="285"/>
      <c r="DW48" s="285"/>
      <c r="DX48" s="285"/>
      <c r="DY48" s="285"/>
      <c r="DZ48" s="285"/>
      <c r="EA48" s="285"/>
      <c r="EB48" s="285"/>
      <c r="EC48" s="285"/>
      <c r="ED48" s="285"/>
      <c r="EE48" s="285"/>
      <c r="EF48" s="285"/>
      <c r="EG48" s="285"/>
      <c r="EH48" s="285"/>
      <c r="EI48" s="285"/>
      <c r="EJ48" s="285"/>
      <c r="EK48" s="285"/>
      <c r="EL48" s="285"/>
      <c r="EM48" s="285"/>
      <c r="EN48" s="285"/>
      <c r="EO48" s="285"/>
      <c r="EP48" s="285"/>
      <c r="EQ48" s="285"/>
      <c r="ER48" s="285"/>
      <c r="ES48" s="285"/>
      <c r="ET48" s="285"/>
      <c r="EU48" s="285"/>
      <c r="EV48" s="285"/>
      <c r="EW48" s="285"/>
      <c r="EX48" s="285"/>
      <c r="EY48" s="285"/>
      <c r="EZ48" s="285"/>
      <c r="FA48" s="285"/>
      <c r="FB48" s="285"/>
      <c r="FC48" s="285"/>
      <c r="FD48" s="285"/>
      <c r="FE48" s="285"/>
      <c r="FF48" s="285"/>
      <c r="FG48" s="285"/>
      <c r="FH48" s="285"/>
      <c r="FI48" s="285"/>
      <c r="FJ48" s="285"/>
      <c r="FK48" s="285"/>
      <c r="FL48" s="285"/>
      <c r="FM48" s="285"/>
      <c r="FN48" s="285"/>
      <c r="FO48" s="285"/>
      <c r="FP48" s="285"/>
      <c r="FQ48" s="285"/>
      <c r="FR48" s="285"/>
      <c r="FS48" s="285"/>
      <c r="FT48" s="285"/>
      <c r="FU48" s="285"/>
      <c r="FV48" s="285"/>
      <c r="FW48" s="285"/>
      <c r="FX48" s="285"/>
      <c r="FY48" s="285"/>
      <c r="FZ48" s="285"/>
      <c r="GA48" s="285"/>
      <c r="GB48" s="285"/>
      <c r="GC48" s="285"/>
      <c r="GD48" s="285"/>
      <c r="GE48" s="285"/>
      <c r="GF48" s="285"/>
      <c r="GG48" s="285"/>
      <c r="GH48" s="285"/>
      <c r="GI48" s="285"/>
      <c r="GJ48" s="285"/>
      <c r="GK48" s="285"/>
      <c r="GL48" s="285"/>
      <c r="GM48" s="285"/>
      <c r="GN48" s="285"/>
      <c r="GO48" s="285"/>
      <c r="GP48" s="285"/>
      <c r="GQ48" s="285"/>
      <c r="GR48" s="285"/>
      <c r="GS48" s="285"/>
      <c r="GT48" s="285"/>
      <c r="GU48" s="285"/>
      <c r="GV48" s="285"/>
      <c r="GW48" s="285"/>
      <c r="GX48" s="285"/>
      <c r="GY48" s="285"/>
      <c r="GZ48" s="285"/>
      <c r="HA48" s="285"/>
      <c r="HB48" s="285"/>
      <c r="HC48" s="285"/>
      <c r="HD48" s="285"/>
      <c r="HE48" s="285"/>
      <c r="HF48" s="285"/>
      <c r="HG48" s="285"/>
      <c r="HH48" s="285"/>
      <c r="HI48" s="285"/>
      <c r="HJ48" s="285"/>
      <c r="HK48" s="285"/>
      <c r="HL48" s="285"/>
      <c r="HM48" s="285"/>
      <c r="HN48" s="285"/>
      <c r="HO48" s="285"/>
      <c r="HP48" s="285"/>
      <c r="HQ48" s="285"/>
      <c r="HR48" s="285"/>
      <c r="HS48" s="285"/>
      <c r="HT48" s="285"/>
      <c r="HU48" s="285"/>
      <c r="HV48" s="285"/>
      <c r="HW48" s="285"/>
      <c r="HX48" s="285"/>
      <c r="HY48" s="285"/>
      <c r="HZ48" s="285"/>
      <c r="IA48" s="285"/>
      <c r="IB48" s="285"/>
      <c r="IC48" s="285"/>
      <c r="ID48" s="285"/>
      <c r="IE48" s="285"/>
      <c r="IF48" s="285"/>
      <c r="IG48" s="285"/>
      <c r="IH48" s="285"/>
      <c r="II48" s="285"/>
      <c r="IJ48" s="285"/>
      <c r="IK48" s="285"/>
      <c r="IL48" s="285"/>
      <c r="IM48" s="285"/>
      <c r="IN48" s="285"/>
      <c r="IO48" s="285"/>
      <c r="IP48" s="285"/>
      <c r="IQ48" s="285"/>
      <c r="IR48" s="285"/>
      <c r="IS48" s="285"/>
      <c r="IT48" s="285"/>
      <c r="IU48" s="285"/>
      <c r="IV48" s="285"/>
    </row>
    <row r="49" spans="1:256" s="286" customFormat="1" ht="13.25" customHeight="1">
      <c r="A49" s="285"/>
      <c r="B49" s="285"/>
      <c r="C49" s="285"/>
      <c r="D49" s="285"/>
      <c r="E49" s="285"/>
      <c r="F49" s="285"/>
      <c r="G49" s="285"/>
      <c r="H49" s="285"/>
      <c r="I49" s="285"/>
      <c r="J49" s="285"/>
      <c r="K49" s="285"/>
      <c r="L49" s="285"/>
      <c r="M49" s="285"/>
      <c r="N49" s="285"/>
      <c r="O49" s="285"/>
      <c r="P49" s="285"/>
      <c r="Q49" s="285"/>
      <c r="R49" s="285"/>
      <c r="S49" s="285"/>
      <c r="T49" s="285"/>
      <c r="U49" s="285"/>
      <c r="V49" s="285"/>
      <c r="W49" s="285"/>
      <c r="X49" s="285"/>
      <c r="Y49" s="285"/>
      <c r="Z49" s="285"/>
      <c r="AA49" s="285"/>
      <c r="AB49" s="285"/>
      <c r="AC49" s="285"/>
      <c r="AD49" s="285"/>
      <c r="AE49" s="285"/>
      <c r="AF49" s="285"/>
      <c r="AG49" s="285"/>
      <c r="AH49" s="285"/>
      <c r="AI49" s="285"/>
      <c r="AJ49" s="285"/>
      <c r="AK49" s="285"/>
      <c r="AL49" s="285"/>
      <c r="AM49" s="285"/>
      <c r="AN49" s="285"/>
      <c r="AO49" s="285"/>
      <c r="AP49" s="285"/>
      <c r="AQ49" s="285"/>
      <c r="AR49" s="285"/>
      <c r="AS49" s="285"/>
      <c r="AT49" s="285"/>
      <c r="AU49" s="285"/>
      <c r="AV49" s="285"/>
      <c r="AW49" s="285"/>
      <c r="AX49" s="285"/>
      <c r="AY49" s="285"/>
      <c r="AZ49" s="285"/>
      <c r="BA49" s="285"/>
      <c r="BB49" s="285"/>
      <c r="BC49" s="285"/>
      <c r="BD49" s="285"/>
      <c r="BE49" s="285"/>
      <c r="BF49" s="285"/>
      <c r="BG49" s="285"/>
      <c r="BH49" s="285"/>
      <c r="BI49" s="285"/>
      <c r="BJ49" s="285"/>
      <c r="BK49" s="285"/>
      <c r="BL49" s="285"/>
      <c r="BM49" s="285"/>
      <c r="BN49" s="285"/>
      <c r="BO49" s="285"/>
      <c r="BP49" s="285"/>
      <c r="BQ49" s="285"/>
      <c r="BR49" s="285"/>
      <c r="BS49" s="285"/>
      <c r="BT49" s="285"/>
      <c r="BU49" s="285"/>
      <c r="BV49" s="285"/>
      <c r="BW49" s="285"/>
      <c r="BX49" s="285"/>
      <c r="BY49" s="285"/>
      <c r="BZ49" s="285"/>
      <c r="CA49" s="285"/>
      <c r="CB49" s="285"/>
      <c r="CC49" s="285"/>
      <c r="CD49" s="285"/>
      <c r="CE49" s="285"/>
      <c r="CF49" s="285"/>
      <c r="CG49" s="285"/>
      <c r="CH49" s="285"/>
      <c r="CI49" s="285"/>
      <c r="CJ49" s="285"/>
      <c r="CK49" s="285"/>
      <c r="CL49" s="285"/>
      <c r="CM49" s="285"/>
      <c r="CN49" s="285"/>
      <c r="CO49" s="285"/>
      <c r="CP49" s="285"/>
      <c r="CQ49" s="285"/>
      <c r="CR49" s="285"/>
      <c r="CS49" s="285"/>
      <c r="CT49" s="285"/>
      <c r="CU49" s="285"/>
      <c r="CV49" s="285"/>
      <c r="CW49" s="285"/>
      <c r="CX49" s="285"/>
      <c r="CY49" s="285"/>
      <c r="CZ49" s="285"/>
      <c r="DA49" s="285"/>
      <c r="DB49" s="285"/>
      <c r="DC49" s="285"/>
      <c r="DD49" s="285"/>
      <c r="DE49" s="285"/>
      <c r="DF49" s="285"/>
      <c r="DG49" s="285"/>
      <c r="DH49" s="285"/>
      <c r="DI49" s="285"/>
      <c r="DJ49" s="285"/>
      <c r="DK49" s="285"/>
      <c r="DL49" s="285"/>
      <c r="DM49" s="285"/>
      <c r="DN49" s="285"/>
      <c r="DO49" s="285"/>
      <c r="DP49" s="285"/>
      <c r="DQ49" s="285"/>
      <c r="DR49" s="285"/>
      <c r="DS49" s="285"/>
      <c r="DT49" s="285"/>
      <c r="DU49" s="285"/>
      <c r="DV49" s="285"/>
      <c r="DW49" s="285"/>
      <c r="DX49" s="285"/>
      <c r="DY49" s="285"/>
      <c r="DZ49" s="285"/>
      <c r="EA49" s="285"/>
      <c r="EB49" s="285"/>
      <c r="EC49" s="285"/>
      <c r="ED49" s="285"/>
      <c r="EE49" s="285"/>
      <c r="EF49" s="285"/>
      <c r="EG49" s="285"/>
      <c r="EH49" s="285"/>
      <c r="EI49" s="285"/>
      <c r="EJ49" s="285"/>
      <c r="EK49" s="285"/>
      <c r="EL49" s="285"/>
      <c r="EM49" s="285"/>
      <c r="EN49" s="285"/>
      <c r="EO49" s="285"/>
      <c r="EP49" s="285"/>
      <c r="EQ49" s="285"/>
      <c r="ER49" s="285"/>
      <c r="ES49" s="285"/>
      <c r="ET49" s="285"/>
      <c r="EU49" s="285"/>
      <c r="EV49" s="285"/>
      <c r="EW49" s="285"/>
      <c r="EX49" s="285"/>
      <c r="EY49" s="285"/>
      <c r="EZ49" s="285"/>
      <c r="FA49" s="285"/>
      <c r="FB49" s="285"/>
      <c r="FC49" s="285"/>
      <c r="FD49" s="285"/>
      <c r="FE49" s="285"/>
      <c r="FF49" s="285"/>
      <c r="FG49" s="285"/>
      <c r="FH49" s="285"/>
      <c r="FI49" s="285"/>
      <c r="FJ49" s="285"/>
      <c r="FK49" s="285"/>
      <c r="FL49" s="285"/>
      <c r="FM49" s="285"/>
      <c r="FN49" s="285"/>
      <c r="FO49" s="285"/>
      <c r="FP49" s="285"/>
      <c r="FQ49" s="285"/>
      <c r="FR49" s="285"/>
      <c r="FS49" s="285"/>
      <c r="FT49" s="285"/>
      <c r="FU49" s="285"/>
      <c r="FV49" s="285"/>
      <c r="FW49" s="285"/>
      <c r="FX49" s="285"/>
      <c r="FY49" s="285"/>
      <c r="FZ49" s="285"/>
      <c r="GA49" s="285"/>
      <c r="GB49" s="285"/>
      <c r="GC49" s="285"/>
      <c r="GD49" s="285"/>
      <c r="GE49" s="285"/>
      <c r="GF49" s="285"/>
      <c r="GG49" s="285"/>
      <c r="GH49" s="285"/>
      <c r="GI49" s="285"/>
      <c r="GJ49" s="285"/>
      <c r="GK49" s="285"/>
      <c r="GL49" s="285"/>
      <c r="GM49" s="285"/>
      <c r="GN49" s="285"/>
      <c r="GO49" s="285"/>
      <c r="GP49" s="285"/>
      <c r="GQ49" s="285"/>
      <c r="GR49" s="285"/>
      <c r="GS49" s="285"/>
      <c r="GT49" s="285"/>
      <c r="GU49" s="285"/>
      <c r="GV49" s="285"/>
      <c r="GW49" s="285"/>
      <c r="GX49" s="285"/>
      <c r="GY49" s="285"/>
      <c r="GZ49" s="285"/>
      <c r="HA49" s="285"/>
      <c r="HB49" s="285"/>
      <c r="HC49" s="285"/>
      <c r="HD49" s="285"/>
      <c r="HE49" s="285"/>
      <c r="HF49" s="285"/>
      <c r="HG49" s="285"/>
      <c r="HH49" s="285"/>
      <c r="HI49" s="285"/>
      <c r="HJ49" s="285"/>
      <c r="HK49" s="285"/>
      <c r="HL49" s="285"/>
      <c r="HM49" s="285"/>
      <c r="HN49" s="285"/>
      <c r="HO49" s="285"/>
      <c r="HP49" s="285"/>
      <c r="HQ49" s="285"/>
      <c r="HR49" s="285"/>
      <c r="HS49" s="285"/>
      <c r="HT49" s="285"/>
      <c r="HU49" s="285"/>
      <c r="HV49" s="285"/>
      <c r="HW49" s="285"/>
      <c r="HX49" s="285"/>
      <c r="HY49" s="285"/>
      <c r="HZ49" s="285"/>
      <c r="IA49" s="285"/>
      <c r="IB49" s="285"/>
      <c r="IC49" s="285"/>
      <c r="ID49" s="285"/>
      <c r="IE49" s="285"/>
      <c r="IF49" s="285"/>
      <c r="IG49" s="285"/>
      <c r="IH49" s="285"/>
      <c r="II49" s="285"/>
      <c r="IJ49" s="285"/>
      <c r="IK49" s="285"/>
      <c r="IL49" s="285"/>
      <c r="IM49" s="285"/>
      <c r="IN49" s="285"/>
      <c r="IO49" s="285"/>
      <c r="IP49" s="285"/>
      <c r="IQ49" s="285"/>
      <c r="IR49" s="285"/>
      <c r="IS49" s="285"/>
      <c r="IT49" s="285"/>
      <c r="IU49" s="285"/>
      <c r="IV49" s="285"/>
    </row>
    <row r="50" spans="1:256" s="286" customFormat="1" ht="13.25" customHeight="1">
      <c r="A50" s="285"/>
      <c r="B50" s="285"/>
      <c r="C50" s="285"/>
      <c r="D50" s="285"/>
      <c r="E50" s="285"/>
      <c r="F50" s="285"/>
      <c r="G50" s="285"/>
      <c r="H50" s="285"/>
      <c r="I50" s="285"/>
      <c r="J50" s="285"/>
      <c r="K50" s="285"/>
      <c r="L50" s="285"/>
      <c r="M50" s="285"/>
      <c r="N50" s="285"/>
      <c r="O50" s="285"/>
      <c r="P50" s="285"/>
      <c r="Q50" s="285"/>
      <c r="R50" s="285"/>
      <c r="S50" s="285"/>
      <c r="T50" s="285"/>
      <c r="U50" s="285"/>
      <c r="V50" s="285"/>
      <c r="W50" s="285"/>
      <c r="X50" s="285"/>
      <c r="Y50" s="285"/>
      <c r="Z50" s="285"/>
      <c r="AA50" s="285"/>
      <c r="AB50" s="285"/>
      <c r="AC50" s="285"/>
      <c r="AD50" s="285"/>
      <c r="AE50" s="285"/>
      <c r="AF50" s="285"/>
      <c r="AG50" s="285"/>
      <c r="AH50" s="285"/>
      <c r="AI50" s="285"/>
      <c r="AJ50" s="285"/>
      <c r="AK50" s="285"/>
      <c r="AL50" s="285"/>
      <c r="AM50" s="285"/>
      <c r="AN50" s="285"/>
      <c r="AO50" s="285"/>
      <c r="AP50" s="285"/>
      <c r="AQ50" s="285"/>
      <c r="AR50" s="285"/>
      <c r="AS50" s="285"/>
      <c r="AT50" s="285"/>
      <c r="AU50" s="285"/>
      <c r="AV50" s="285"/>
      <c r="AW50" s="285"/>
      <c r="AX50" s="285"/>
      <c r="AY50" s="285"/>
      <c r="AZ50" s="285"/>
      <c r="BA50" s="285"/>
      <c r="BB50" s="285"/>
      <c r="BC50" s="285"/>
      <c r="BD50" s="285"/>
      <c r="BE50" s="285"/>
      <c r="BF50" s="285"/>
      <c r="BG50" s="285"/>
      <c r="BH50" s="285"/>
      <c r="BI50" s="285"/>
      <c r="BJ50" s="285"/>
      <c r="BK50" s="285"/>
      <c r="BL50" s="285"/>
      <c r="BM50" s="285"/>
      <c r="BN50" s="285"/>
      <c r="BO50" s="285"/>
      <c r="BP50" s="285"/>
      <c r="BQ50" s="285"/>
      <c r="BR50" s="285"/>
      <c r="BS50" s="285"/>
      <c r="BT50" s="285"/>
      <c r="BU50" s="285"/>
      <c r="BV50" s="285"/>
      <c r="BW50" s="285"/>
      <c r="BX50" s="285"/>
      <c r="BY50" s="285"/>
      <c r="BZ50" s="285"/>
      <c r="CA50" s="285"/>
      <c r="CB50" s="285"/>
      <c r="CC50" s="285"/>
      <c r="CD50" s="285"/>
      <c r="CE50" s="285"/>
      <c r="CF50" s="285"/>
      <c r="CG50" s="285"/>
      <c r="CH50" s="285"/>
      <c r="CI50" s="285"/>
      <c r="CJ50" s="285"/>
      <c r="CK50" s="285"/>
      <c r="CL50" s="285"/>
      <c r="CM50" s="285"/>
      <c r="CN50" s="285"/>
      <c r="CO50" s="285"/>
      <c r="CP50" s="285"/>
      <c r="CQ50" s="285"/>
      <c r="CR50" s="285"/>
      <c r="CS50" s="285"/>
      <c r="CT50" s="285"/>
      <c r="CU50" s="285"/>
      <c r="CV50" s="285"/>
      <c r="CW50" s="285"/>
      <c r="CX50" s="285"/>
      <c r="CY50" s="285"/>
      <c r="CZ50" s="285"/>
      <c r="DA50" s="285"/>
      <c r="DB50" s="285"/>
      <c r="DC50" s="285"/>
      <c r="DD50" s="285"/>
      <c r="DE50" s="285"/>
      <c r="DF50" s="285"/>
      <c r="DG50" s="285"/>
      <c r="DH50" s="285"/>
      <c r="DI50" s="285"/>
      <c r="DJ50" s="285"/>
      <c r="DK50" s="285"/>
      <c r="DL50" s="285"/>
      <c r="DM50" s="285"/>
      <c r="DN50" s="285"/>
      <c r="DO50" s="285"/>
      <c r="DP50" s="285"/>
      <c r="DQ50" s="285"/>
      <c r="DR50" s="285"/>
      <c r="DS50" s="285"/>
      <c r="DT50" s="285"/>
      <c r="DU50" s="285"/>
      <c r="DV50" s="285"/>
      <c r="DW50" s="285"/>
      <c r="DX50" s="285"/>
      <c r="DY50" s="285"/>
      <c r="DZ50" s="285"/>
      <c r="EA50" s="285"/>
      <c r="EB50" s="285"/>
      <c r="EC50" s="285"/>
      <c r="ED50" s="285"/>
      <c r="EE50" s="285"/>
      <c r="EF50" s="285"/>
      <c r="EG50" s="285"/>
      <c r="EH50" s="285"/>
      <c r="EI50" s="285"/>
      <c r="EJ50" s="285"/>
      <c r="EK50" s="285"/>
      <c r="EL50" s="285"/>
      <c r="EM50" s="285"/>
      <c r="EN50" s="285"/>
      <c r="EO50" s="285"/>
      <c r="EP50" s="285"/>
      <c r="EQ50" s="285"/>
      <c r="ER50" s="285"/>
      <c r="ES50" s="285"/>
      <c r="ET50" s="285"/>
      <c r="EU50" s="285"/>
      <c r="EV50" s="285"/>
      <c r="EW50" s="285"/>
      <c r="EX50" s="285"/>
      <c r="EY50" s="285"/>
      <c r="EZ50" s="285"/>
      <c r="FA50" s="285"/>
      <c r="FB50" s="285"/>
      <c r="FC50" s="285"/>
      <c r="FD50" s="285"/>
      <c r="FE50" s="285"/>
      <c r="FF50" s="285"/>
      <c r="FG50" s="285"/>
      <c r="FH50" s="285"/>
      <c r="FI50" s="285"/>
      <c r="FJ50" s="285"/>
      <c r="FK50" s="285"/>
      <c r="FL50" s="285"/>
      <c r="FM50" s="285"/>
      <c r="FN50" s="285"/>
      <c r="FO50" s="285"/>
      <c r="FP50" s="285"/>
      <c r="FQ50" s="285"/>
      <c r="FR50" s="285"/>
      <c r="FS50" s="285"/>
      <c r="FT50" s="285"/>
      <c r="FU50" s="285"/>
      <c r="FV50" s="285"/>
      <c r="FW50" s="285"/>
      <c r="FX50" s="285"/>
      <c r="FY50" s="285"/>
      <c r="FZ50" s="285"/>
      <c r="GA50" s="285"/>
      <c r="GB50" s="285"/>
      <c r="GC50" s="285"/>
      <c r="GD50" s="285"/>
      <c r="GE50" s="285"/>
      <c r="GF50" s="285"/>
      <c r="GG50" s="285"/>
      <c r="GH50" s="285"/>
      <c r="GI50" s="285"/>
      <c r="GJ50" s="285"/>
      <c r="GK50" s="285"/>
      <c r="GL50" s="285"/>
      <c r="GM50" s="285"/>
      <c r="GN50" s="285"/>
      <c r="GO50" s="285"/>
      <c r="GP50" s="285"/>
      <c r="GQ50" s="285"/>
      <c r="GR50" s="285"/>
      <c r="GS50" s="285"/>
      <c r="GT50" s="285"/>
      <c r="GU50" s="285"/>
      <c r="GV50" s="285"/>
      <c r="GW50" s="285"/>
      <c r="GX50" s="285"/>
      <c r="GY50" s="285"/>
      <c r="GZ50" s="285"/>
      <c r="HA50" s="285"/>
      <c r="HB50" s="285"/>
      <c r="HC50" s="285"/>
      <c r="HD50" s="285"/>
      <c r="HE50" s="285"/>
      <c r="HF50" s="285"/>
      <c r="HG50" s="285"/>
      <c r="HH50" s="285"/>
      <c r="HI50" s="285"/>
      <c r="HJ50" s="285"/>
      <c r="HK50" s="285"/>
      <c r="HL50" s="285"/>
      <c r="HM50" s="285"/>
      <c r="HN50" s="285"/>
      <c r="HO50" s="285"/>
      <c r="HP50" s="285"/>
      <c r="HQ50" s="285"/>
      <c r="HR50" s="285"/>
      <c r="HS50" s="285"/>
      <c r="HT50" s="285"/>
      <c r="HU50" s="285"/>
      <c r="HV50" s="285"/>
      <c r="HW50" s="285"/>
      <c r="HX50" s="285"/>
      <c r="HY50" s="285"/>
      <c r="HZ50" s="285"/>
      <c r="IA50" s="285"/>
      <c r="IB50" s="285"/>
      <c r="IC50" s="285"/>
      <c r="ID50" s="285"/>
      <c r="IE50" s="285"/>
      <c r="IF50" s="285"/>
      <c r="IG50" s="285"/>
      <c r="IH50" s="285"/>
      <c r="II50" s="285"/>
      <c r="IJ50" s="285"/>
      <c r="IK50" s="285"/>
      <c r="IL50" s="285"/>
      <c r="IM50" s="285"/>
      <c r="IN50" s="285"/>
      <c r="IO50" s="285"/>
      <c r="IP50" s="285"/>
      <c r="IQ50" s="285"/>
      <c r="IR50" s="285"/>
      <c r="IS50" s="285"/>
      <c r="IT50" s="285"/>
      <c r="IU50" s="285"/>
      <c r="IV50" s="285"/>
    </row>
    <row r="51" spans="1:256" s="286" customFormat="1" ht="13.25" customHeight="1">
      <c r="A51" s="285"/>
      <c r="B51" s="285"/>
      <c r="C51" s="285"/>
      <c r="D51" s="285"/>
      <c r="E51" s="285"/>
      <c r="F51" s="285"/>
      <c r="G51" s="285"/>
      <c r="H51" s="285"/>
      <c r="I51" s="285"/>
      <c r="J51" s="285"/>
      <c r="K51" s="285"/>
      <c r="L51" s="285"/>
      <c r="M51" s="285"/>
      <c r="N51" s="285"/>
      <c r="O51" s="285"/>
      <c r="P51" s="285"/>
      <c r="Q51" s="285"/>
      <c r="R51" s="285"/>
      <c r="S51" s="285"/>
      <c r="T51" s="285"/>
      <c r="U51" s="285"/>
      <c r="V51" s="285"/>
      <c r="W51" s="285"/>
      <c r="X51" s="285"/>
      <c r="Y51" s="285"/>
      <c r="Z51" s="285"/>
      <c r="AA51" s="285"/>
      <c r="AB51" s="285"/>
      <c r="AC51" s="285"/>
      <c r="AD51" s="285"/>
      <c r="AE51" s="285"/>
      <c r="AF51" s="285"/>
      <c r="AG51" s="285"/>
      <c r="AH51" s="285"/>
      <c r="AI51" s="285"/>
      <c r="AJ51" s="285"/>
      <c r="AK51" s="285"/>
      <c r="AL51" s="285"/>
      <c r="AM51" s="285"/>
      <c r="AN51" s="285"/>
      <c r="AO51" s="285"/>
      <c r="AP51" s="285"/>
      <c r="AQ51" s="285"/>
      <c r="AR51" s="285"/>
      <c r="AS51" s="285"/>
      <c r="AT51" s="285"/>
      <c r="AU51" s="285"/>
      <c r="AV51" s="285"/>
      <c r="AW51" s="285"/>
      <c r="AX51" s="285"/>
      <c r="AY51" s="285"/>
      <c r="AZ51" s="285"/>
      <c r="BA51" s="285"/>
      <c r="BB51" s="285"/>
      <c r="BC51" s="285"/>
      <c r="BD51" s="285"/>
      <c r="BE51" s="285"/>
      <c r="BF51" s="285"/>
      <c r="BG51" s="285"/>
      <c r="BH51" s="285"/>
      <c r="BI51" s="285"/>
      <c r="BJ51" s="285"/>
      <c r="BK51" s="285"/>
      <c r="BL51" s="285"/>
      <c r="BM51" s="285"/>
      <c r="BN51" s="285"/>
      <c r="BO51" s="285"/>
      <c r="BP51" s="285"/>
      <c r="BQ51" s="285"/>
      <c r="BR51" s="285"/>
      <c r="BS51" s="285"/>
      <c r="BT51" s="285"/>
      <c r="BU51" s="285"/>
      <c r="BV51" s="285"/>
      <c r="BW51" s="285"/>
      <c r="BX51" s="285"/>
      <c r="BY51" s="285"/>
      <c r="BZ51" s="285"/>
      <c r="CA51" s="285"/>
      <c r="CB51" s="285"/>
      <c r="CC51" s="285"/>
      <c r="CD51" s="285"/>
      <c r="CE51" s="285"/>
      <c r="CF51" s="285"/>
      <c r="CG51" s="285"/>
      <c r="CH51" s="285"/>
      <c r="CI51" s="285"/>
      <c r="CJ51" s="285"/>
      <c r="CK51" s="285"/>
      <c r="CL51" s="285"/>
      <c r="CM51" s="285"/>
      <c r="CN51" s="285"/>
      <c r="CO51" s="285"/>
      <c r="CP51" s="285"/>
      <c r="CQ51" s="285"/>
      <c r="CR51" s="285"/>
      <c r="CS51" s="285"/>
      <c r="CT51" s="285"/>
      <c r="CU51" s="285"/>
      <c r="CV51" s="285"/>
      <c r="CW51" s="285"/>
      <c r="CX51" s="285"/>
      <c r="CY51" s="285"/>
      <c r="CZ51" s="285"/>
      <c r="DA51" s="285"/>
      <c r="DB51" s="285"/>
      <c r="DC51" s="285"/>
      <c r="DD51" s="285"/>
      <c r="DE51" s="285"/>
      <c r="DF51" s="285"/>
      <c r="DG51" s="285"/>
      <c r="DH51" s="285"/>
      <c r="DI51" s="285"/>
      <c r="DJ51" s="285"/>
      <c r="DK51" s="285"/>
      <c r="DL51" s="285"/>
      <c r="DM51" s="285"/>
      <c r="DN51" s="285"/>
      <c r="DO51" s="285"/>
      <c r="DP51" s="285"/>
      <c r="DQ51" s="285"/>
      <c r="DR51" s="285"/>
      <c r="DS51" s="285"/>
      <c r="DT51" s="285"/>
      <c r="DU51" s="285"/>
      <c r="DV51" s="285"/>
      <c r="DW51" s="285"/>
      <c r="DX51" s="285"/>
      <c r="DY51" s="285"/>
      <c r="DZ51" s="285"/>
      <c r="EA51" s="285"/>
      <c r="EB51" s="285"/>
      <c r="EC51" s="285"/>
      <c r="ED51" s="285"/>
      <c r="EE51" s="285"/>
      <c r="EF51" s="285"/>
      <c r="EG51" s="285"/>
      <c r="EH51" s="285"/>
      <c r="EI51" s="285"/>
      <c r="EJ51" s="285"/>
      <c r="EK51" s="285"/>
      <c r="EL51" s="285"/>
      <c r="EM51" s="285"/>
      <c r="EN51" s="285"/>
      <c r="EO51" s="285"/>
      <c r="EP51" s="285"/>
      <c r="EQ51" s="285"/>
      <c r="ER51" s="285"/>
      <c r="ES51" s="285"/>
      <c r="ET51" s="285"/>
      <c r="EU51" s="285"/>
      <c r="EV51" s="285"/>
      <c r="EW51" s="285"/>
      <c r="EX51" s="285"/>
      <c r="EY51" s="285"/>
      <c r="EZ51" s="285"/>
      <c r="FA51" s="285"/>
      <c r="FB51" s="285"/>
      <c r="FC51" s="285"/>
      <c r="FD51" s="285"/>
      <c r="FE51" s="285"/>
      <c r="FF51" s="285"/>
      <c r="FG51" s="285"/>
      <c r="FH51" s="285"/>
      <c r="FI51" s="285"/>
      <c r="FJ51" s="285"/>
      <c r="FK51" s="285"/>
      <c r="FL51" s="285"/>
      <c r="FM51" s="285"/>
      <c r="FN51" s="285"/>
      <c r="FO51" s="285"/>
      <c r="FP51" s="285"/>
      <c r="FQ51" s="285"/>
      <c r="FR51" s="285"/>
      <c r="FS51" s="285"/>
      <c r="FT51" s="285"/>
      <c r="FU51" s="285"/>
      <c r="FV51" s="285"/>
      <c r="FW51" s="285"/>
      <c r="FX51" s="285"/>
      <c r="FY51" s="285"/>
      <c r="FZ51" s="285"/>
      <c r="GA51" s="285"/>
      <c r="GB51" s="285"/>
      <c r="GC51" s="285"/>
      <c r="GD51" s="285"/>
      <c r="GE51" s="285"/>
      <c r="GF51" s="285"/>
      <c r="GG51" s="285"/>
      <c r="GH51" s="285"/>
      <c r="GI51" s="285"/>
      <c r="GJ51" s="285"/>
      <c r="GK51" s="285"/>
      <c r="GL51" s="285"/>
      <c r="GM51" s="285"/>
      <c r="GN51" s="285"/>
      <c r="GO51" s="285"/>
      <c r="GP51" s="285"/>
      <c r="GQ51" s="285"/>
      <c r="GR51" s="285"/>
      <c r="GS51" s="285"/>
      <c r="GT51" s="285"/>
      <c r="GU51" s="285"/>
      <c r="GV51" s="285"/>
      <c r="GW51" s="285"/>
      <c r="GX51" s="285"/>
      <c r="GY51" s="285"/>
      <c r="GZ51" s="285"/>
      <c r="HA51" s="285"/>
      <c r="HB51" s="285"/>
      <c r="HC51" s="285"/>
      <c r="HD51" s="285"/>
      <c r="HE51" s="285"/>
      <c r="HF51" s="285"/>
      <c r="HG51" s="285"/>
      <c r="HH51" s="285"/>
      <c r="HI51" s="285"/>
      <c r="HJ51" s="285"/>
      <c r="HK51" s="285"/>
      <c r="HL51" s="285"/>
      <c r="HM51" s="285"/>
      <c r="HN51" s="285"/>
      <c r="HO51" s="285"/>
      <c r="HP51" s="285"/>
      <c r="HQ51" s="285"/>
      <c r="HR51" s="285"/>
      <c r="HS51" s="285"/>
      <c r="HT51" s="285"/>
      <c r="HU51" s="285"/>
      <c r="HV51" s="285"/>
      <c r="HW51" s="285"/>
      <c r="HX51" s="285"/>
      <c r="HY51" s="285"/>
      <c r="HZ51" s="285"/>
      <c r="IA51" s="285"/>
      <c r="IB51" s="285"/>
      <c r="IC51" s="285"/>
      <c r="ID51" s="285"/>
      <c r="IE51" s="285"/>
      <c r="IF51" s="285"/>
      <c r="IG51" s="285"/>
      <c r="IH51" s="285"/>
      <c r="II51" s="285"/>
      <c r="IJ51" s="285"/>
      <c r="IK51" s="285"/>
      <c r="IL51" s="285"/>
      <c r="IM51" s="285"/>
      <c r="IN51" s="285"/>
      <c r="IO51" s="285"/>
      <c r="IP51" s="285"/>
      <c r="IQ51" s="285"/>
      <c r="IR51" s="285"/>
      <c r="IS51" s="285"/>
      <c r="IT51" s="285"/>
      <c r="IU51" s="285"/>
      <c r="IV51" s="285"/>
    </row>
    <row r="52" spans="1:256" s="286" customFormat="1" ht="13.25" customHeight="1">
      <c r="A52" s="285"/>
      <c r="B52" s="285"/>
      <c r="C52" s="285"/>
      <c r="D52" s="285"/>
      <c r="E52" s="285"/>
      <c r="F52" s="285"/>
      <c r="G52" s="285"/>
      <c r="H52" s="285"/>
      <c r="I52" s="285"/>
      <c r="J52" s="285"/>
      <c r="K52" s="285"/>
      <c r="L52" s="285"/>
      <c r="M52" s="285"/>
      <c r="N52" s="285"/>
      <c r="O52" s="285"/>
      <c r="P52" s="285"/>
      <c r="Q52" s="285"/>
      <c r="R52" s="285"/>
      <c r="S52" s="285"/>
      <c r="T52" s="285"/>
      <c r="U52" s="285"/>
      <c r="V52" s="285"/>
      <c r="W52" s="285"/>
      <c r="X52" s="285"/>
      <c r="Y52" s="285"/>
      <c r="Z52" s="285"/>
      <c r="AA52" s="285"/>
      <c r="AB52" s="285"/>
      <c r="AC52" s="285"/>
      <c r="AD52" s="285"/>
      <c r="AE52" s="285"/>
      <c r="AF52" s="285"/>
      <c r="AG52" s="285"/>
      <c r="AH52" s="285"/>
      <c r="AI52" s="285"/>
      <c r="AJ52" s="285"/>
      <c r="AK52" s="285"/>
      <c r="AL52" s="285"/>
      <c r="AM52" s="285"/>
      <c r="AN52" s="285"/>
      <c r="AO52" s="285"/>
      <c r="AP52" s="285"/>
      <c r="AQ52" s="285"/>
      <c r="AR52" s="285"/>
      <c r="AS52" s="285"/>
      <c r="AT52" s="285"/>
      <c r="AU52" s="285"/>
      <c r="AV52" s="285"/>
      <c r="AW52" s="285"/>
      <c r="AX52" s="285"/>
      <c r="AY52" s="285"/>
      <c r="AZ52" s="285"/>
      <c r="BA52" s="285"/>
      <c r="BB52" s="285"/>
      <c r="BC52" s="285"/>
      <c r="BD52" s="285"/>
      <c r="BE52" s="285"/>
      <c r="BF52" s="285"/>
      <c r="BG52" s="285"/>
      <c r="BH52" s="285"/>
      <c r="BI52" s="285"/>
      <c r="BJ52" s="285"/>
      <c r="BK52" s="285"/>
      <c r="BL52" s="285"/>
      <c r="BM52" s="285"/>
      <c r="BN52" s="285"/>
      <c r="BO52" s="285"/>
      <c r="BP52" s="285"/>
      <c r="BQ52" s="285"/>
      <c r="BR52" s="285"/>
      <c r="BS52" s="285"/>
      <c r="BT52" s="285"/>
      <c r="BU52" s="285"/>
      <c r="BV52" s="285"/>
      <c r="BW52" s="285"/>
      <c r="BX52" s="285"/>
      <c r="BY52" s="285"/>
      <c r="BZ52" s="285"/>
      <c r="CA52" s="285"/>
      <c r="CB52" s="285"/>
      <c r="CC52" s="285"/>
      <c r="CD52" s="285"/>
      <c r="CE52" s="285"/>
      <c r="CF52" s="285"/>
      <c r="CG52" s="285"/>
      <c r="CH52" s="285"/>
      <c r="CI52" s="285"/>
      <c r="CJ52" s="285"/>
      <c r="CK52" s="285"/>
      <c r="CL52" s="285"/>
      <c r="CM52" s="285"/>
      <c r="CN52" s="285"/>
      <c r="CO52" s="285"/>
      <c r="CP52" s="285"/>
      <c r="CQ52" s="285"/>
      <c r="CR52" s="285"/>
      <c r="CS52" s="285"/>
      <c r="CT52" s="285"/>
      <c r="CU52" s="285"/>
      <c r="CV52" s="285"/>
      <c r="CW52" s="285"/>
      <c r="CX52" s="285"/>
      <c r="CY52" s="285"/>
      <c r="CZ52" s="285"/>
      <c r="DA52" s="285"/>
      <c r="DB52" s="285"/>
      <c r="DC52" s="285"/>
      <c r="DD52" s="285"/>
      <c r="DE52" s="285"/>
      <c r="DF52" s="285"/>
      <c r="DG52" s="285"/>
      <c r="DH52" s="285"/>
      <c r="DI52" s="285"/>
      <c r="DJ52" s="285"/>
      <c r="DK52" s="285"/>
      <c r="DL52" s="285"/>
      <c r="DM52" s="285"/>
      <c r="DN52" s="285"/>
      <c r="DO52" s="285"/>
      <c r="DP52" s="285"/>
      <c r="DQ52" s="285"/>
      <c r="DR52" s="285"/>
      <c r="DS52" s="285"/>
      <c r="DT52" s="285"/>
      <c r="DU52" s="285"/>
      <c r="DV52" s="285"/>
      <c r="DW52" s="285"/>
      <c r="DX52" s="285"/>
      <c r="DY52" s="285"/>
      <c r="DZ52" s="285"/>
      <c r="EA52" s="285"/>
      <c r="EB52" s="285"/>
      <c r="EC52" s="285"/>
      <c r="ED52" s="285"/>
      <c r="EE52" s="285"/>
      <c r="EF52" s="285"/>
      <c r="EG52" s="285"/>
      <c r="EH52" s="285"/>
      <c r="EI52" s="285"/>
      <c r="EJ52" s="285"/>
      <c r="EK52" s="285"/>
      <c r="EL52" s="285"/>
      <c r="EM52" s="285"/>
      <c r="EN52" s="285"/>
      <c r="EO52" s="285"/>
      <c r="EP52" s="285"/>
      <c r="EQ52" s="285"/>
      <c r="ER52" s="285"/>
      <c r="ES52" s="285"/>
      <c r="ET52" s="285"/>
      <c r="EU52" s="285"/>
      <c r="EV52" s="285"/>
      <c r="EW52" s="285"/>
      <c r="EX52" s="285"/>
      <c r="EY52" s="285"/>
      <c r="EZ52" s="285"/>
      <c r="FA52" s="285"/>
      <c r="FB52" s="285"/>
      <c r="FC52" s="285"/>
      <c r="FD52" s="285"/>
      <c r="FE52" s="285"/>
      <c r="FF52" s="285"/>
      <c r="FG52" s="285"/>
      <c r="FH52" s="285"/>
      <c r="FI52" s="285"/>
      <c r="FJ52" s="285"/>
      <c r="FK52" s="285"/>
      <c r="FL52" s="285"/>
      <c r="FM52" s="285"/>
      <c r="FN52" s="285"/>
      <c r="FO52" s="285"/>
      <c r="FP52" s="285"/>
      <c r="FQ52" s="285"/>
      <c r="FR52" s="285"/>
      <c r="FS52" s="285"/>
      <c r="FT52" s="285"/>
      <c r="FU52" s="285"/>
      <c r="FV52" s="285"/>
      <c r="FW52" s="285"/>
      <c r="FX52" s="285"/>
      <c r="FY52" s="285"/>
      <c r="FZ52" s="285"/>
      <c r="GA52" s="285"/>
      <c r="GB52" s="285"/>
      <c r="GC52" s="285"/>
      <c r="GD52" s="285"/>
      <c r="GE52" s="285"/>
      <c r="GF52" s="285"/>
      <c r="GG52" s="285"/>
      <c r="GH52" s="285"/>
      <c r="GI52" s="285"/>
      <c r="GJ52" s="285"/>
      <c r="GK52" s="285"/>
      <c r="GL52" s="285"/>
      <c r="GM52" s="285"/>
      <c r="GN52" s="285"/>
      <c r="GO52" s="285"/>
      <c r="GP52" s="285"/>
      <c r="GQ52" s="285"/>
      <c r="GR52" s="285"/>
      <c r="GS52" s="285"/>
      <c r="GT52" s="285"/>
      <c r="GU52" s="285"/>
      <c r="GV52" s="285"/>
      <c r="GW52" s="285"/>
      <c r="GX52" s="285"/>
      <c r="GY52" s="285"/>
      <c r="GZ52" s="285"/>
      <c r="HA52" s="285"/>
      <c r="HB52" s="285"/>
      <c r="HC52" s="285"/>
      <c r="HD52" s="285"/>
      <c r="HE52" s="285"/>
      <c r="HF52" s="285"/>
      <c r="HG52" s="285"/>
      <c r="HH52" s="285"/>
      <c r="HI52" s="285"/>
      <c r="HJ52" s="285"/>
      <c r="HK52" s="285"/>
      <c r="HL52" s="285"/>
      <c r="HM52" s="285"/>
      <c r="HN52" s="285"/>
      <c r="HO52" s="285"/>
      <c r="HP52" s="285"/>
      <c r="HQ52" s="285"/>
      <c r="HR52" s="285"/>
      <c r="HS52" s="285"/>
      <c r="HT52" s="285"/>
      <c r="HU52" s="285"/>
      <c r="HV52" s="285"/>
      <c r="HW52" s="285"/>
      <c r="HX52" s="285"/>
      <c r="HY52" s="285"/>
      <c r="HZ52" s="285"/>
      <c r="IA52" s="285"/>
      <c r="IB52" s="285"/>
      <c r="IC52" s="285"/>
      <c r="ID52" s="285"/>
      <c r="IE52" s="285"/>
      <c r="IF52" s="285"/>
      <c r="IG52" s="285"/>
      <c r="IH52" s="285"/>
      <c r="II52" s="285"/>
      <c r="IJ52" s="285"/>
      <c r="IK52" s="285"/>
      <c r="IL52" s="285"/>
      <c r="IM52" s="285"/>
      <c r="IN52" s="285"/>
      <c r="IO52" s="285"/>
      <c r="IP52" s="285"/>
      <c r="IQ52" s="285"/>
      <c r="IR52" s="285"/>
      <c r="IS52" s="285"/>
      <c r="IT52" s="285"/>
      <c r="IU52" s="285"/>
      <c r="IV52" s="285"/>
    </row>
    <row r="53" spans="1:256" s="286" customFormat="1" ht="13.25" customHeight="1">
      <c r="A53" s="285"/>
      <c r="B53" s="285"/>
      <c r="C53" s="285"/>
      <c r="D53" s="285"/>
      <c r="E53" s="285"/>
      <c r="F53" s="285"/>
      <c r="G53" s="285"/>
      <c r="H53" s="285"/>
      <c r="I53" s="285"/>
      <c r="J53" s="285"/>
      <c r="K53" s="285"/>
      <c r="L53" s="285"/>
      <c r="M53" s="285"/>
      <c r="N53" s="285"/>
      <c r="O53" s="285"/>
      <c r="P53" s="285"/>
      <c r="Q53" s="285"/>
      <c r="R53" s="285"/>
      <c r="S53" s="285"/>
      <c r="T53" s="285"/>
      <c r="U53" s="285"/>
      <c r="V53" s="285"/>
      <c r="W53" s="285"/>
      <c r="X53" s="285"/>
      <c r="Y53" s="285"/>
      <c r="Z53" s="285"/>
      <c r="AA53" s="285"/>
      <c r="AB53" s="285"/>
      <c r="AC53" s="285"/>
      <c r="AD53" s="285"/>
      <c r="AE53" s="285"/>
      <c r="AF53" s="285"/>
      <c r="AG53" s="285"/>
      <c r="AH53" s="285"/>
      <c r="AI53" s="285"/>
      <c r="AJ53" s="285"/>
      <c r="AK53" s="285"/>
      <c r="AL53" s="285"/>
      <c r="AM53" s="285"/>
      <c r="AN53" s="285"/>
      <c r="AO53" s="285"/>
      <c r="AP53" s="285"/>
      <c r="AQ53" s="285"/>
      <c r="AR53" s="285"/>
      <c r="AS53" s="285"/>
      <c r="AT53" s="285"/>
      <c r="AU53" s="285"/>
      <c r="AV53" s="285"/>
      <c r="AW53" s="285"/>
      <c r="AX53" s="285"/>
      <c r="AY53" s="285"/>
      <c r="AZ53" s="285"/>
      <c r="BA53" s="285"/>
      <c r="BB53" s="285"/>
      <c r="BC53" s="285"/>
      <c r="BD53" s="285"/>
      <c r="BE53" s="285"/>
      <c r="BF53" s="285"/>
      <c r="BG53" s="285"/>
      <c r="BH53" s="285"/>
      <c r="BI53" s="285"/>
      <c r="BJ53" s="285"/>
      <c r="BK53" s="285"/>
      <c r="BL53" s="285"/>
      <c r="BM53" s="285"/>
      <c r="BN53" s="285"/>
      <c r="BO53" s="285"/>
      <c r="BP53" s="285"/>
      <c r="BQ53" s="285"/>
      <c r="BR53" s="285"/>
      <c r="BS53" s="285"/>
      <c r="BT53" s="285"/>
      <c r="BU53" s="285"/>
      <c r="BV53" s="285"/>
      <c r="BW53" s="285"/>
      <c r="BX53" s="285"/>
      <c r="BY53" s="285"/>
      <c r="BZ53" s="285"/>
      <c r="CA53" s="285"/>
      <c r="CB53" s="285"/>
      <c r="CC53" s="285"/>
      <c r="CD53" s="285"/>
      <c r="CE53" s="285"/>
      <c r="CF53" s="285"/>
      <c r="CG53" s="285"/>
      <c r="CH53" s="285"/>
      <c r="CI53" s="285"/>
      <c r="CJ53" s="285"/>
      <c r="CK53" s="285"/>
      <c r="CL53" s="285"/>
      <c r="CM53" s="285"/>
      <c r="CN53" s="285"/>
      <c r="CO53" s="285"/>
      <c r="CP53" s="285"/>
      <c r="CQ53" s="285"/>
      <c r="CR53" s="285"/>
      <c r="CS53" s="285"/>
      <c r="CT53" s="285"/>
      <c r="CU53" s="285"/>
      <c r="CV53" s="285"/>
      <c r="CW53" s="285"/>
      <c r="CX53" s="285"/>
      <c r="CY53" s="285"/>
      <c r="CZ53" s="285"/>
      <c r="DA53" s="285"/>
      <c r="DB53" s="285"/>
      <c r="DC53" s="285"/>
      <c r="DD53" s="285"/>
      <c r="DE53" s="285"/>
      <c r="DF53" s="285"/>
      <c r="DG53" s="285"/>
      <c r="DH53" s="285"/>
      <c r="DI53" s="285"/>
      <c r="DJ53" s="285"/>
      <c r="DK53" s="285"/>
      <c r="DL53" s="285"/>
      <c r="DM53" s="285"/>
      <c r="DN53" s="285"/>
      <c r="DO53" s="285"/>
      <c r="DP53" s="285"/>
      <c r="DQ53" s="285"/>
      <c r="DR53" s="285"/>
      <c r="DS53" s="285"/>
      <c r="DT53" s="285"/>
      <c r="DU53" s="285"/>
      <c r="DV53" s="285"/>
      <c r="DW53" s="285"/>
      <c r="DX53" s="285"/>
      <c r="DY53" s="285"/>
      <c r="DZ53" s="285"/>
      <c r="EA53" s="285"/>
      <c r="EB53" s="285"/>
      <c r="EC53" s="285"/>
      <c r="ED53" s="285"/>
      <c r="EE53" s="285"/>
      <c r="EF53" s="285"/>
      <c r="EG53" s="285"/>
      <c r="EH53" s="285"/>
      <c r="EI53" s="285"/>
      <c r="EJ53" s="285"/>
      <c r="EK53" s="285"/>
      <c r="EL53" s="285"/>
      <c r="EM53" s="285"/>
      <c r="EN53" s="285"/>
      <c r="EO53" s="285"/>
      <c r="EP53" s="285"/>
      <c r="EQ53" s="285"/>
      <c r="ER53" s="285"/>
      <c r="ES53" s="285"/>
      <c r="ET53" s="285"/>
      <c r="EU53" s="285"/>
      <c r="EV53" s="285"/>
      <c r="EW53" s="285"/>
      <c r="EX53" s="285"/>
      <c r="EY53" s="285"/>
      <c r="EZ53" s="285"/>
      <c r="FA53" s="285"/>
      <c r="FB53" s="285"/>
      <c r="FC53" s="285"/>
      <c r="FD53" s="285"/>
      <c r="FE53" s="285"/>
      <c r="FF53" s="285"/>
      <c r="FG53" s="285"/>
      <c r="FH53" s="285"/>
      <c r="FI53" s="285"/>
      <c r="FJ53" s="285"/>
      <c r="FK53" s="285"/>
      <c r="FL53" s="285"/>
      <c r="FM53" s="285"/>
      <c r="FN53" s="285"/>
      <c r="FO53" s="285"/>
      <c r="FP53" s="285"/>
      <c r="FQ53" s="285"/>
      <c r="FR53" s="285"/>
      <c r="FS53" s="285"/>
      <c r="FT53" s="285"/>
      <c r="FU53" s="285"/>
      <c r="FV53" s="285"/>
      <c r="FW53" s="285"/>
      <c r="FX53" s="285"/>
      <c r="FY53" s="285"/>
      <c r="FZ53" s="285"/>
      <c r="GA53" s="285"/>
      <c r="GB53" s="285"/>
      <c r="GC53" s="285"/>
      <c r="GD53" s="285"/>
      <c r="GE53" s="285"/>
      <c r="GF53" s="285"/>
      <c r="GG53" s="285"/>
      <c r="GH53" s="285"/>
      <c r="GI53" s="285"/>
      <c r="GJ53" s="285"/>
      <c r="GK53" s="285"/>
      <c r="GL53" s="285"/>
      <c r="GM53" s="285"/>
      <c r="GN53" s="285"/>
      <c r="GO53" s="285"/>
      <c r="GP53" s="285"/>
      <c r="GQ53" s="285"/>
      <c r="GR53" s="285"/>
      <c r="GS53" s="285"/>
      <c r="GT53" s="285"/>
      <c r="GU53" s="285"/>
      <c r="GV53" s="285"/>
      <c r="GW53" s="285"/>
      <c r="GX53" s="285"/>
      <c r="GY53" s="285"/>
      <c r="GZ53" s="285"/>
      <c r="HA53" s="285"/>
      <c r="HB53" s="285"/>
      <c r="HC53" s="285"/>
      <c r="HD53" s="285"/>
      <c r="HE53" s="285"/>
      <c r="HF53" s="285"/>
      <c r="HG53" s="285"/>
      <c r="HH53" s="285"/>
      <c r="HI53" s="285"/>
      <c r="HJ53" s="285"/>
      <c r="HK53" s="285"/>
      <c r="HL53" s="285"/>
      <c r="HM53" s="285"/>
      <c r="HN53" s="285"/>
      <c r="HO53" s="285"/>
      <c r="HP53" s="285"/>
      <c r="HQ53" s="285"/>
      <c r="HR53" s="285"/>
      <c r="HS53" s="285"/>
      <c r="HT53" s="285"/>
      <c r="HU53" s="285"/>
      <c r="HV53" s="285"/>
      <c r="HW53" s="285"/>
      <c r="HX53" s="285"/>
      <c r="HY53" s="285"/>
      <c r="HZ53" s="285"/>
      <c r="IA53" s="285"/>
      <c r="IB53" s="285"/>
      <c r="IC53" s="285"/>
      <c r="ID53" s="285"/>
      <c r="IE53" s="285"/>
      <c r="IF53" s="285"/>
      <c r="IG53" s="285"/>
      <c r="IH53" s="285"/>
      <c r="II53" s="285"/>
      <c r="IJ53" s="285"/>
      <c r="IK53" s="285"/>
      <c r="IL53" s="285"/>
      <c r="IM53" s="285"/>
      <c r="IN53" s="285"/>
      <c r="IO53" s="285"/>
      <c r="IP53" s="285"/>
      <c r="IQ53" s="285"/>
      <c r="IR53" s="285"/>
      <c r="IS53" s="285"/>
      <c r="IT53" s="285"/>
      <c r="IU53" s="285"/>
      <c r="IV53" s="285"/>
    </row>
    <row r="54" spans="1:256" s="286" customFormat="1" ht="13.25" customHeight="1">
      <c r="A54" s="285"/>
      <c r="B54" s="285"/>
      <c r="C54" s="285"/>
      <c r="D54" s="285"/>
      <c r="E54" s="285"/>
      <c r="F54" s="285"/>
      <c r="G54" s="285"/>
      <c r="H54" s="285"/>
      <c r="I54" s="285"/>
      <c r="J54" s="285"/>
      <c r="K54" s="285"/>
      <c r="L54" s="285"/>
      <c r="M54" s="285"/>
      <c r="N54" s="285"/>
      <c r="O54" s="285"/>
      <c r="P54" s="285"/>
      <c r="Q54" s="285"/>
      <c r="R54" s="285"/>
      <c r="S54" s="285"/>
      <c r="T54" s="285"/>
      <c r="U54" s="285"/>
      <c r="V54" s="285"/>
      <c r="W54" s="285"/>
      <c r="X54" s="285"/>
      <c r="Y54" s="285"/>
      <c r="Z54" s="285"/>
      <c r="AA54" s="285"/>
      <c r="AB54" s="285"/>
      <c r="AC54" s="285"/>
      <c r="AD54" s="285"/>
      <c r="AE54" s="285"/>
      <c r="AF54" s="285"/>
      <c r="AG54" s="285"/>
      <c r="AH54" s="285"/>
      <c r="AI54" s="285"/>
      <c r="AJ54" s="285"/>
      <c r="AK54" s="285"/>
      <c r="AL54" s="285"/>
      <c r="AM54" s="285"/>
      <c r="AN54" s="285"/>
      <c r="AO54" s="285"/>
      <c r="AP54" s="285"/>
      <c r="AQ54" s="285"/>
      <c r="AR54" s="285"/>
      <c r="AS54" s="285"/>
      <c r="AT54" s="285"/>
      <c r="AU54" s="285"/>
      <c r="AV54" s="285"/>
      <c r="AW54" s="285"/>
      <c r="AX54" s="285"/>
      <c r="AY54" s="285"/>
      <c r="AZ54" s="285"/>
      <c r="BA54" s="285"/>
      <c r="BB54" s="285"/>
      <c r="BC54" s="285"/>
      <c r="BD54" s="285"/>
      <c r="BE54" s="285"/>
      <c r="BF54" s="285"/>
      <c r="BG54" s="285"/>
      <c r="BH54" s="285"/>
      <c r="BI54" s="285"/>
      <c r="BJ54" s="285"/>
      <c r="BK54" s="285"/>
      <c r="BL54" s="285"/>
      <c r="BM54" s="285"/>
      <c r="BN54" s="285"/>
      <c r="BO54" s="285"/>
      <c r="BP54" s="285"/>
      <c r="BQ54" s="285"/>
      <c r="BR54" s="285"/>
      <c r="BS54" s="285"/>
      <c r="BT54" s="285"/>
      <c r="BU54" s="285"/>
      <c r="BV54" s="285"/>
      <c r="BW54" s="285"/>
      <c r="BX54" s="285"/>
      <c r="BY54" s="285"/>
      <c r="BZ54" s="285"/>
      <c r="CA54" s="285"/>
      <c r="CB54" s="285"/>
      <c r="CC54" s="285"/>
      <c r="CD54" s="285"/>
      <c r="CE54" s="285"/>
      <c r="CF54" s="285"/>
      <c r="CG54" s="285"/>
      <c r="CH54" s="285"/>
      <c r="CI54" s="285"/>
      <c r="CJ54" s="285"/>
      <c r="CK54" s="285"/>
      <c r="CL54" s="285"/>
      <c r="CM54" s="285"/>
      <c r="CN54" s="285"/>
      <c r="CO54" s="285"/>
      <c r="CP54" s="285"/>
      <c r="CQ54" s="285"/>
      <c r="CR54" s="285"/>
      <c r="CS54" s="285"/>
      <c r="CT54" s="285"/>
      <c r="CU54" s="285"/>
      <c r="CV54" s="285"/>
      <c r="CW54" s="285"/>
      <c r="CX54" s="285"/>
      <c r="CY54" s="285"/>
      <c r="CZ54" s="285"/>
      <c r="DA54" s="285"/>
      <c r="DB54" s="285"/>
      <c r="DC54" s="285"/>
      <c r="DD54" s="285"/>
      <c r="DE54" s="285"/>
      <c r="DF54" s="285"/>
      <c r="DG54" s="285"/>
      <c r="DH54" s="285"/>
      <c r="DI54" s="285"/>
      <c r="DJ54" s="285"/>
      <c r="DK54" s="285"/>
      <c r="DL54" s="285"/>
      <c r="DM54" s="285"/>
      <c r="DN54" s="285"/>
      <c r="DO54" s="285"/>
      <c r="DP54" s="285"/>
      <c r="DQ54" s="285"/>
      <c r="DR54" s="285"/>
      <c r="DS54" s="285"/>
      <c r="DT54" s="285"/>
      <c r="DU54" s="285"/>
      <c r="DV54" s="285"/>
      <c r="DW54" s="285"/>
      <c r="DX54" s="285"/>
      <c r="DY54" s="285"/>
      <c r="DZ54" s="285"/>
      <c r="EA54" s="285"/>
      <c r="EB54" s="285"/>
      <c r="EC54" s="285"/>
      <c r="ED54" s="285"/>
      <c r="EE54" s="285"/>
      <c r="EF54" s="285"/>
      <c r="EG54" s="285"/>
      <c r="EH54" s="285"/>
      <c r="EI54" s="285"/>
      <c r="EJ54" s="285"/>
      <c r="EK54" s="285"/>
      <c r="EL54" s="285"/>
      <c r="EM54" s="285"/>
      <c r="EN54" s="285"/>
      <c r="EO54" s="285"/>
      <c r="EP54" s="285"/>
      <c r="EQ54" s="285"/>
      <c r="ER54" s="285"/>
      <c r="ES54" s="285"/>
      <c r="ET54" s="285"/>
      <c r="EU54" s="285"/>
      <c r="EV54" s="285"/>
      <c r="EW54" s="285"/>
      <c r="EX54" s="285"/>
      <c r="EY54" s="285"/>
      <c r="EZ54" s="285"/>
      <c r="FA54" s="285"/>
      <c r="FB54" s="285"/>
      <c r="FC54" s="285"/>
      <c r="FD54" s="285"/>
      <c r="FE54" s="285"/>
      <c r="FF54" s="285"/>
      <c r="FG54" s="285"/>
      <c r="FH54" s="285"/>
      <c r="FI54" s="285"/>
      <c r="FJ54" s="285"/>
      <c r="FK54" s="285"/>
      <c r="FL54" s="285"/>
      <c r="FM54" s="285"/>
      <c r="FN54" s="285"/>
      <c r="FO54" s="285"/>
      <c r="FP54" s="285"/>
      <c r="FQ54" s="285"/>
      <c r="FR54" s="285"/>
      <c r="FS54" s="285"/>
      <c r="FT54" s="285"/>
      <c r="FU54" s="285"/>
      <c r="FV54" s="285"/>
      <c r="FW54" s="285"/>
      <c r="FX54" s="285"/>
      <c r="FY54" s="285"/>
      <c r="FZ54" s="285"/>
      <c r="GA54" s="285"/>
      <c r="GB54" s="285"/>
      <c r="GC54" s="285"/>
      <c r="GD54" s="285"/>
      <c r="GE54" s="285"/>
      <c r="GF54" s="285"/>
      <c r="GG54" s="285"/>
      <c r="GH54" s="285"/>
      <c r="GI54" s="285"/>
      <c r="GJ54" s="285"/>
      <c r="GK54" s="285"/>
      <c r="GL54" s="285"/>
      <c r="GM54" s="285"/>
      <c r="GN54" s="285"/>
      <c r="GO54" s="285"/>
      <c r="GP54" s="285"/>
      <c r="GQ54" s="285"/>
      <c r="GR54" s="285"/>
      <c r="GS54" s="285"/>
      <c r="GT54" s="285"/>
      <c r="GU54" s="285"/>
      <c r="GV54" s="285"/>
      <c r="GW54" s="285"/>
      <c r="GX54" s="285"/>
      <c r="GY54" s="285"/>
      <c r="GZ54" s="285"/>
      <c r="HA54" s="285"/>
      <c r="HB54" s="285"/>
      <c r="HC54" s="285"/>
      <c r="HD54" s="285"/>
      <c r="HE54" s="285"/>
      <c r="HF54" s="285"/>
      <c r="HG54" s="285"/>
      <c r="HH54" s="285"/>
      <c r="HI54" s="285"/>
      <c r="HJ54" s="285"/>
      <c r="HK54" s="285"/>
      <c r="HL54" s="285"/>
      <c r="HM54" s="285"/>
      <c r="HN54" s="285"/>
      <c r="HO54" s="285"/>
      <c r="HP54" s="285"/>
      <c r="HQ54" s="285"/>
      <c r="HR54" s="285"/>
      <c r="HS54" s="285"/>
      <c r="HT54" s="285"/>
      <c r="HU54" s="285"/>
      <c r="HV54" s="285"/>
      <c r="HW54" s="285"/>
      <c r="HX54" s="285"/>
      <c r="HY54" s="285"/>
      <c r="HZ54" s="285"/>
      <c r="IA54" s="285"/>
      <c r="IB54" s="285"/>
      <c r="IC54" s="285"/>
      <c r="ID54" s="285"/>
      <c r="IE54" s="285"/>
      <c r="IF54" s="285"/>
      <c r="IG54" s="285"/>
      <c r="IH54" s="285"/>
      <c r="II54" s="285"/>
      <c r="IJ54" s="285"/>
      <c r="IK54" s="285"/>
      <c r="IL54" s="285"/>
      <c r="IM54" s="285"/>
      <c r="IN54" s="285"/>
      <c r="IO54" s="285"/>
      <c r="IP54" s="285"/>
      <c r="IQ54" s="285"/>
      <c r="IR54" s="285"/>
      <c r="IS54" s="285"/>
      <c r="IT54" s="285"/>
      <c r="IU54" s="285"/>
      <c r="IV54" s="285"/>
    </row>
    <row r="55" spans="1:256" s="286" customFormat="1" ht="13.25" customHeight="1">
      <c r="A55" s="285"/>
      <c r="B55" s="285"/>
      <c r="C55" s="285"/>
      <c r="D55" s="285"/>
      <c r="E55" s="285"/>
      <c r="F55" s="285"/>
      <c r="G55" s="285"/>
      <c r="H55" s="285"/>
      <c r="I55" s="285"/>
      <c r="J55" s="285"/>
      <c r="K55" s="285"/>
      <c r="L55" s="285"/>
      <c r="M55" s="285"/>
      <c r="N55" s="285"/>
      <c r="O55" s="285"/>
      <c r="P55" s="285"/>
      <c r="Q55" s="285"/>
      <c r="R55" s="285"/>
      <c r="S55" s="285"/>
      <c r="T55" s="285"/>
      <c r="U55" s="285"/>
      <c r="V55" s="285"/>
      <c r="W55" s="285"/>
      <c r="X55" s="285"/>
      <c r="Y55" s="285"/>
      <c r="Z55" s="285"/>
      <c r="AA55" s="285"/>
      <c r="AB55" s="285"/>
      <c r="AC55" s="285"/>
      <c r="AD55" s="285"/>
      <c r="AE55" s="285"/>
      <c r="AF55" s="285"/>
      <c r="AG55" s="285"/>
      <c r="AH55" s="285"/>
      <c r="AI55" s="285"/>
      <c r="AJ55" s="285"/>
      <c r="AK55" s="285"/>
      <c r="AL55" s="285"/>
      <c r="AM55" s="285"/>
      <c r="AN55" s="285"/>
      <c r="AO55" s="285"/>
      <c r="AP55" s="285"/>
      <c r="AQ55" s="285"/>
      <c r="AR55" s="285"/>
      <c r="AS55" s="285"/>
      <c r="AT55" s="285"/>
      <c r="AU55" s="285"/>
      <c r="AV55" s="285"/>
      <c r="AW55" s="285"/>
      <c r="AX55" s="285"/>
      <c r="AY55" s="285"/>
      <c r="AZ55" s="285"/>
      <c r="BA55" s="285"/>
      <c r="BB55" s="285"/>
      <c r="BC55" s="285"/>
      <c r="BD55" s="285"/>
      <c r="BE55" s="285"/>
      <c r="BF55" s="285"/>
      <c r="BG55" s="285"/>
      <c r="BH55" s="285"/>
      <c r="BI55" s="285"/>
      <c r="BJ55" s="285"/>
      <c r="BK55" s="285"/>
      <c r="BL55" s="285"/>
      <c r="BM55" s="285"/>
      <c r="BN55" s="285"/>
      <c r="BO55" s="285"/>
      <c r="BP55" s="285"/>
      <c r="BQ55" s="285"/>
      <c r="BR55" s="285"/>
      <c r="BS55" s="285"/>
      <c r="BT55" s="285"/>
      <c r="BU55" s="285"/>
      <c r="BV55" s="285"/>
      <c r="BW55" s="285"/>
      <c r="BX55" s="285"/>
      <c r="BY55" s="285"/>
      <c r="BZ55" s="285"/>
      <c r="CA55" s="285"/>
      <c r="CB55" s="285"/>
      <c r="CC55" s="285"/>
      <c r="CD55" s="285"/>
      <c r="CE55" s="285"/>
      <c r="CF55" s="285"/>
      <c r="CG55" s="285"/>
      <c r="CH55" s="285"/>
      <c r="CI55" s="285"/>
      <c r="CJ55" s="285"/>
      <c r="CK55" s="285"/>
      <c r="CL55" s="285"/>
      <c r="CM55" s="285"/>
      <c r="CN55" s="285"/>
      <c r="CO55" s="285"/>
      <c r="CP55" s="285"/>
      <c r="CQ55" s="285"/>
      <c r="CR55" s="285"/>
      <c r="CS55" s="285"/>
      <c r="CT55" s="285"/>
      <c r="CU55" s="285"/>
      <c r="CV55" s="285"/>
      <c r="CW55" s="285"/>
      <c r="CX55" s="285"/>
      <c r="CY55" s="285"/>
      <c r="CZ55" s="285"/>
      <c r="DA55" s="285"/>
      <c r="DB55" s="285"/>
      <c r="DC55" s="285"/>
      <c r="DD55" s="285"/>
      <c r="DE55" s="285"/>
      <c r="DF55" s="285"/>
      <c r="DG55" s="285"/>
      <c r="DH55" s="285"/>
      <c r="DI55" s="285"/>
      <c r="DJ55" s="285"/>
      <c r="DK55" s="285"/>
      <c r="DL55" s="285"/>
      <c r="DM55" s="285"/>
      <c r="DN55" s="285"/>
      <c r="DO55" s="285"/>
      <c r="DP55" s="285"/>
      <c r="DQ55" s="285"/>
      <c r="DR55" s="285"/>
      <c r="DS55" s="285"/>
      <c r="DT55" s="285"/>
      <c r="DU55" s="285"/>
      <c r="DV55" s="285"/>
      <c r="DW55" s="285"/>
      <c r="DX55" s="285"/>
      <c r="DY55" s="285"/>
      <c r="DZ55" s="285"/>
      <c r="EA55" s="285"/>
      <c r="EB55" s="285"/>
      <c r="EC55" s="285"/>
      <c r="ED55" s="285"/>
      <c r="EE55" s="285"/>
      <c r="EF55" s="285"/>
      <c r="EG55" s="285"/>
      <c r="EH55" s="285"/>
      <c r="EI55" s="285"/>
      <c r="EJ55" s="285"/>
      <c r="EK55" s="285"/>
      <c r="EL55" s="285"/>
      <c r="EM55" s="285"/>
      <c r="EN55" s="285"/>
      <c r="EO55" s="285"/>
      <c r="EP55" s="285"/>
      <c r="EQ55" s="285"/>
      <c r="ER55" s="285"/>
      <c r="ES55" s="285"/>
      <c r="ET55" s="285"/>
      <c r="EU55" s="285"/>
      <c r="EV55" s="285"/>
      <c r="EW55" s="285"/>
      <c r="EX55" s="285"/>
      <c r="EY55" s="285"/>
      <c r="EZ55" s="285"/>
      <c r="FA55" s="285"/>
      <c r="FB55" s="285"/>
      <c r="FC55" s="285"/>
      <c r="FD55" s="285"/>
      <c r="FE55" s="285"/>
      <c r="FF55" s="285"/>
      <c r="FG55" s="285"/>
      <c r="FH55" s="285"/>
      <c r="FI55" s="285"/>
      <c r="FJ55" s="285"/>
      <c r="FK55" s="285"/>
      <c r="FL55" s="285"/>
      <c r="FM55" s="285"/>
      <c r="FN55" s="285"/>
      <c r="FO55" s="285"/>
      <c r="FP55" s="285"/>
      <c r="FQ55" s="285"/>
      <c r="FR55" s="285"/>
      <c r="FS55" s="285"/>
      <c r="FT55" s="285"/>
      <c r="FU55" s="285"/>
      <c r="FV55" s="285"/>
      <c r="FW55" s="285"/>
      <c r="FX55" s="285"/>
      <c r="FY55" s="285"/>
      <c r="FZ55" s="285"/>
      <c r="GA55" s="285"/>
      <c r="GB55" s="285"/>
      <c r="GC55" s="285"/>
      <c r="GD55" s="285"/>
      <c r="GE55" s="285"/>
      <c r="GF55" s="285"/>
      <c r="GG55" s="285"/>
      <c r="GH55" s="285"/>
      <c r="GI55" s="285"/>
      <c r="GJ55" s="285"/>
      <c r="GK55" s="285"/>
      <c r="GL55" s="285"/>
      <c r="GM55" s="285"/>
      <c r="GN55" s="285"/>
      <c r="GO55" s="285"/>
      <c r="GP55" s="285"/>
      <c r="GQ55" s="285"/>
      <c r="GR55" s="285"/>
      <c r="GS55" s="285"/>
      <c r="GT55" s="285"/>
      <c r="GU55" s="285"/>
      <c r="GV55" s="285"/>
      <c r="GW55" s="285"/>
      <c r="GX55" s="285"/>
      <c r="GY55" s="285"/>
      <c r="GZ55" s="285"/>
      <c r="HA55" s="285"/>
      <c r="HB55" s="285"/>
      <c r="HC55" s="285"/>
      <c r="HD55" s="285"/>
      <c r="HE55" s="285"/>
      <c r="HF55" s="285"/>
      <c r="HG55" s="285"/>
      <c r="HH55" s="285"/>
      <c r="HI55" s="285"/>
      <c r="HJ55" s="285"/>
      <c r="HK55" s="285"/>
      <c r="HL55" s="285"/>
      <c r="HM55" s="285"/>
      <c r="HN55" s="285"/>
      <c r="HO55" s="285"/>
      <c r="HP55" s="285"/>
      <c r="HQ55" s="285"/>
      <c r="HR55" s="285"/>
      <c r="HS55" s="285"/>
      <c r="HT55" s="285"/>
      <c r="HU55" s="285"/>
      <c r="HV55" s="285"/>
      <c r="HW55" s="285"/>
      <c r="HX55" s="285"/>
      <c r="HY55" s="285"/>
      <c r="HZ55" s="285"/>
      <c r="IA55" s="285"/>
      <c r="IB55" s="285"/>
      <c r="IC55" s="285"/>
      <c r="ID55" s="285"/>
      <c r="IE55" s="285"/>
      <c r="IF55" s="285"/>
      <c r="IG55" s="285"/>
      <c r="IH55" s="285"/>
      <c r="II55" s="285"/>
      <c r="IJ55" s="285"/>
      <c r="IK55" s="285"/>
      <c r="IL55" s="285"/>
      <c r="IM55" s="285"/>
      <c r="IN55" s="285"/>
      <c r="IO55" s="285"/>
      <c r="IP55" s="285"/>
      <c r="IQ55" s="285"/>
      <c r="IR55" s="285"/>
      <c r="IS55" s="285"/>
      <c r="IT55" s="285"/>
      <c r="IU55" s="285"/>
      <c r="IV55" s="285"/>
    </row>
    <row r="56" spans="1:256" s="286" customFormat="1" ht="13.25" customHeight="1">
      <c r="A56" s="285"/>
      <c r="B56" s="285"/>
      <c r="C56" s="285"/>
      <c r="D56" s="285"/>
      <c r="E56" s="285"/>
      <c r="F56" s="285"/>
      <c r="G56" s="285"/>
      <c r="H56" s="285"/>
      <c r="I56" s="285"/>
      <c r="J56" s="285"/>
      <c r="K56" s="285"/>
      <c r="L56" s="285"/>
      <c r="M56" s="285"/>
      <c r="N56" s="285"/>
      <c r="O56" s="285"/>
      <c r="P56" s="285"/>
      <c r="Q56" s="285"/>
      <c r="R56" s="285"/>
      <c r="S56" s="285"/>
      <c r="T56" s="285"/>
      <c r="U56" s="285"/>
      <c r="V56" s="285"/>
      <c r="W56" s="285"/>
      <c r="X56" s="285"/>
      <c r="Y56" s="285"/>
      <c r="Z56" s="285"/>
      <c r="AA56" s="285"/>
      <c r="AB56" s="285"/>
      <c r="AC56" s="285"/>
      <c r="AD56" s="285"/>
      <c r="AE56" s="285"/>
      <c r="AF56" s="285"/>
      <c r="AG56" s="285"/>
      <c r="AH56" s="285"/>
      <c r="AI56" s="285"/>
      <c r="AJ56" s="285"/>
      <c r="AK56" s="285"/>
      <c r="AL56" s="285"/>
      <c r="AM56" s="285"/>
      <c r="AN56" s="285"/>
      <c r="AO56" s="285"/>
      <c r="AP56" s="285"/>
      <c r="AQ56" s="285"/>
      <c r="AR56" s="285"/>
      <c r="AS56" s="285"/>
      <c r="AT56" s="285"/>
      <c r="AU56" s="285"/>
      <c r="AV56" s="285"/>
      <c r="AW56" s="285"/>
      <c r="AX56" s="285"/>
      <c r="AY56" s="285"/>
      <c r="AZ56" s="285"/>
      <c r="BA56" s="285"/>
      <c r="BB56" s="285"/>
      <c r="BC56" s="285"/>
      <c r="BD56" s="285"/>
      <c r="BE56" s="285"/>
      <c r="BF56" s="285"/>
      <c r="BG56" s="285"/>
      <c r="BH56" s="285"/>
      <c r="BI56" s="285"/>
      <c r="BJ56" s="285"/>
      <c r="BK56" s="285"/>
      <c r="BL56" s="285"/>
      <c r="BM56" s="285"/>
      <c r="BN56" s="285"/>
      <c r="BO56" s="285"/>
      <c r="BP56" s="285"/>
      <c r="BQ56" s="285"/>
      <c r="BR56" s="285"/>
      <c r="BS56" s="285"/>
      <c r="BT56" s="285"/>
      <c r="BU56" s="285"/>
      <c r="BV56" s="285"/>
      <c r="BW56" s="285"/>
      <c r="BX56" s="285"/>
      <c r="BY56" s="285"/>
      <c r="BZ56" s="285"/>
      <c r="CA56" s="285"/>
      <c r="CB56" s="285"/>
      <c r="CC56" s="285"/>
      <c r="CD56" s="285"/>
      <c r="CE56" s="285"/>
      <c r="CF56" s="285"/>
      <c r="CG56" s="285"/>
      <c r="CH56" s="285"/>
      <c r="CI56" s="285"/>
      <c r="CJ56" s="285"/>
      <c r="CK56" s="285"/>
      <c r="CL56" s="285"/>
      <c r="CM56" s="285"/>
      <c r="CN56" s="285"/>
      <c r="CO56" s="285"/>
      <c r="CP56" s="285"/>
      <c r="CQ56" s="285"/>
      <c r="CR56" s="285"/>
      <c r="CS56" s="285"/>
      <c r="CT56" s="285"/>
      <c r="CU56" s="285"/>
      <c r="CV56" s="285"/>
      <c r="CW56" s="285"/>
      <c r="CX56" s="285"/>
      <c r="CY56" s="285"/>
      <c r="CZ56" s="285"/>
      <c r="DA56" s="285"/>
      <c r="DB56" s="285"/>
      <c r="DC56" s="285"/>
      <c r="DD56" s="285"/>
      <c r="DE56" s="285"/>
      <c r="DF56" s="285"/>
      <c r="DG56" s="285"/>
      <c r="DH56" s="285"/>
      <c r="DI56" s="285"/>
      <c r="DJ56" s="285"/>
      <c r="DK56" s="285"/>
      <c r="DL56" s="285"/>
      <c r="DM56" s="285"/>
      <c r="DN56" s="285"/>
      <c r="DO56" s="285"/>
      <c r="DP56" s="285"/>
      <c r="DQ56" s="285"/>
      <c r="DR56" s="285"/>
      <c r="DS56" s="285"/>
      <c r="DT56" s="285"/>
      <c r="DU56" s="285"/>
      <c r="DV56" s="285"/>
      <c r="DW56" s="285"/>
      <c r="DX56" s="285"/>
      <c r="DY56" s="285"/>
      <c r="DZ56" s="285"/>
      <c r="EA56" s="285"/>
      <c r="EB56" s="285"/>
      <c r="EC56" s="285"/>
      <c r="ED56" s="285"/>
      <c r="EE56" s="285"/>
      <c r="EF56" s="285"/>
      <c r="EG56" s="285"/>
      <c r="EH56" s="285"/>
      <c r="EI56" s="285"/>
      <c r="EJ56" s="285"/>
      <c r="EK56" s="285"/>
      <c r="EL56" s="285"/>
      <c r="EM56" s="285"/>
      <c r="EN56" s="285"/>
      <c r="EO56" s="285"/>
      <c r="EP56" s="285"/>
      <c r="EQ56" s="285"/>
      <c r="ER56" s="285"/>
      <c r="ES56" s="285"/>
      <c r="ET56" s="285"/>
      <c r="EU56" s="285"/>
      <c r="EV56" s="285"/>
      <c r="EW56" s="285"/>
      <c r="EX56" s="285"/>
      <c r="EY56" s="285"/>
      <c r="EZ56" s="285"/>
      <c r="FA56" s="285"/>
      <c r="FB56" s="285"/>
      <c r="FC56" s="285"/>
      <c r="FD56" s="285"/>
      <c r="FE56" s="285"/>
      <c r="FF56" s="285"/>
      <c r="FG56" s="285"/>
      <c r="FH56" s="285"/>
      <c r="FI56" s="285"/>
      <c r="FJ56" s="285"/>
      <c r="FK56" s="285"/>
      <c r="FL56" s="285"/>
      <c r="FM56" s="285"/>
      <c r="FN56" s="285"/>
      <c r="FO56" s="285"/>
      <c r="FP56" s="285"/>
      <c r="FQ56" s="285"/>
      <c r="FR56" s="285"/>
      <c r="FS56" s="285"/>
      <c r="FT56" s="285"/>
      <c r="FU56" s="285"/>
      <c r="FV56" s="285"/>
      <c r="FW56" s="285"/>
      <c r="FX56" s="285"/>
      <c r="FY56" s="285"/>
      <c r="FZ56" s="285"/>
      <c r="GA56" s="285"/>
      <c r="GB56" s="285"/>
      <c r="GC56" s="285"/>
      <c r="GD56" s="285"/>
      <c r="GE56" s="285"/>
      <c r="GF56" s="285"/>
      <c r="GG56" s="285"/>
      <c r="GH56" s="285"/>
      <c r="GI56" s="285"/>
      <c r="GJ56" s="285"/>
      <c r="GK56" s="285"/>
      <c r="GL56" s="285"/>
      <c r="GM56" s="285"/>
      <c r="GN56" s="285"/>
      <c r="GO56" s="285"/>
      <c r="GP56" s="285"/>
      <c r="GQ56" s="285"/>
      <c r="GR56" s="285"/>
      <c r="GS56" s="285"/>
      <c r="GT56" s="285"/>
      <c r="GU56" s="285"/>
      <c r="GV56" s="285"/>
      <c r="GW56" s="285"/>
      <c r="GX56" s="285"/>
      <c r="GY56" s="285"/>
      <c r="GZ56" s="285"/>
      <c r="HA56" s="285"/>
      <c r="HB56" s="285"/>
      <c r="HC56" s="285"/>
      <c r="HD56" s="285"/>
      <c r="HE56" s="285"/>
      <c r="HF56" s="285"/>
      <c r="HG56" s="285"/>
      <c r="HH56" s="285"/>
      <c r="HI56" s="285"/>
      <c r="HJ56" s="285"/>
      <c r="HK56" s="285"/>
      <c r="HL56" s="285"/>
      <c r="HM56" s="285"/>
      <c r="HN56" s="285"/>
      <c r="HO56" s="285"/>
      <c r="HP56" s="285"/>
      <c r="HQ56" s="285"/>
      <c r="HR56" s="285"/>
      <c r="HS56" s="285"/>
      <c r="HT56" s="285"/>
      <c r="HU56" s="285"/>
      <c r="HV56" s="285"/>
      <c r="HW56" s="285"/>
      <c r="HX56" s="285"/>
      <c r="HY56" s="285"/>
      <c r="HZ56" s="285"/>
      <c r="IA56" s="285"/>
      <c r="IB56" s="285"/>
      <c r="IC56" s="285"/>
      <c r="ID56" s="285"/>
      <c r="IE56" s="285"/>
      <c r="IF56" s="285"/>
      <c r="IG56" s="285"/>
      <c r="IH56" s="285"/>
      <c r="II56" s="285"/>
      <c r="IJ56" s="285"/>
      <c r="IK56" s="285"/>
      <c r="IL56" s="285"/>
      <c r="IM56" s="285"/>
      <c r="IN56" s="285"/>
      <c r="IO56" s="285"/>
      <c r="IP56" s="285"/>
      <c r="IQ56" s="285"/>
      <c r="IR56" s="285"/>
      <c r="IS56" s="285"/>
      <c r="IT56" s="285"/>
      <c r="IU56" s="285"/>
      <c r="IV56" s="285"/>
    </row>
    <row r="57" spans="1:256" s="286" customFormat="1" ht="13.25" customHeight="1">
      <c r="A57" s="285"/>
      <c r="B57" s="285"/>
      <c r="C57" s="285"/>
      <c r="D57" s="285"/>
      <c r="E57" s="285"/>
      <c r="F57" s="285"/>
      <c r="G57" s="285"/>
      <c r="H57" s="285"/>
      <c r="I57" s="285"/>
      <c r="J57" s="285"/>
      <c r="K57" s="285"/>
      <c r="L57" s="285"/>
      <c r="M57" s="285"/>
      <c r="N57" s="285"/>
      <c r="O57" s="285"/>
      <c r="P57" s="285"/>
      <c r="Q57" s="285"/>
      <c r="R57" s="285"/>
      <c r="S57" s="285"/>
      <c r="T57" s="285"/>
      <c r="U57" s="285"/>
      <c r="V57" s="285"/>
      <c r="W57" s="285"/>
      <c r="X57" s="285"/>
      <c r="Y57" s="285"/>
      <c r="Z57" s="285"/>
      <c r="AA57" s="285"/>
      <c r="AB57" s="285"/>
      <c r="AC57" s="285"/>
      <c r="AD57" s="285"/>
      <c r="AE57" s="285"/>
      <c r="AF57" s="285"/>
      <c r="AG57" s="285"/>
      <c r="AH57" s="285"/>
      <c r="AI57" s="285"/>
      <c r="AJ57" s="285"/>
      <c r="AK57" s="285"/>
      <c r="AL57" s="285"/>
      <c r="AM57" s="285"/>
      <c r="AN57" s="285"/>
      <c r="AO57" s="285"/>
      <c r="AP57" s="285"/>
      <c r="AQ57" s="285"/>
      <c r="AR57" s="285"/>
      <c r="AS57" s="285"/>
      <c r="AT57" s="285"/>
      <c r="AU57" s="285"/>
      <c r="AV57" s="285"/>
      <c r="AW57" s="285"/>
      <c r="AX57" s="285"/>
      <c r="AY57" s="285"/>
      <c r="AZ57" s="285"/>
      <c r="BA57" s="285"/>
      <c r="BB57" s="285"/>
      <c r="BC57" s="285"/>
      <c r="BD57" s="285"/>
      <c r="BE57" s="285"/>
      <c r="BF57" s="285"/>
      <c r="BG57" s="285"/>
      <c r="BH57" s="285"/>
      <c r="BI57" s="285"/>
      <c r="BJ57" s="285"/>
      <c r="BK57" s="285"/>
      <c r="BL57" s="285"/>
      <c r="BM57" s="285"/>
      <c r="BN57" s="285"/>
      <c r="BO57" s="285"/>
      <c r="BP57" s="285"/>
      <c r="BQ57" s="285"/>
      <c r="BR57" s="285"/>
      <c r="BS57" s="285"/>
      <c r="BT57" s="285"/>
      <c r="BU57" s="285"/>
      <c r="BV57" s="285"/>
      <c r="BW57" s="285"/>
      <c r="BX57" s="285"/>
      <c r="BY57" s="285"/>
      <c r="BZ57" s="285"/>
      <c r="CA57" s="285"/>
      <c r="CB57" s="285"/>
      <c r="CC57" s="285"/>
      <c r="CD57" s="285"/>
      <c r="CE57" s="285"/>
      <c r="CF57" s="285"/>
      <c r="CG57" s="285"/>
      <c r="CH57" s="285"/>
      <c r="CI57" s="285"/>
      <c r="CJ57" s="285"/>
      <c r="CK57" s="285"/>
      <c r="CL57" s="285"/>
      <c r="CM57" s="285"/>
      <c r="CN57" s="285"/>
      <c r="CO57" s="285"/>
      <c r="CP57" s="285"/>
      <c r="CQ57" s="285"/>
      <c r="CR57" s="285"/>
      <c r="CS57" s="285"/>
      <c r="CT57" s="285"/>
      <c r="CU57" s="285"/>
      <c r="CV57" s="285"/>
      <c r="CW57" s="285"/>
      <c r="CX57" s="285"/>
      <c r="CY57" s="285"/>
      <c r="CZ57" s="285"/>
      <c r="DA57" s="285"/>
      <c r="DB57" s="285"/>
      <c r="DC57" s="285"/>
      <c r="DD57" s="285"/>
      <c r="DE57" s="285"/>
      <c r="DF57" s="285"/>
      <c r="DG57" s="285"/>
      <c r="DH57" s="285"/>
      <c r="DI57" s="285"/>
      <c r="DJ57" s="285"/>
      <c r="DK57" s="285"/>
      <c r="DL57" s="285"/>
      <c r="DM57" s="285"/>
      <c r="DN57" s="285"/>
      <c r="DO57" s="285"/>
      <c r="DP57" s="285"/>
      <c r="DQ57" s="285"/>
      <c r="DR57" s="285"/>
      <c r="DS57" s="285"/>
      <c r="DT57" s="285"/>
      <c r="DU57" s="285"/>
      <c r="DV57" s="285"/>
      <c r="DW57" s="285"/>
      <c r="DX57" s="285"/>
      <c r="DY57" s="285"/>
      <c r="DZ57" s="285"/>
      <c r="EA57" s="285"/>
      <c r="EB57" s="285"/>
      <c r="EC57" s="285"/>
      <c r="ED57" s="285"/>
      <c r="EE57" s="285"/>
      <c r="EF57" s="285"/>
      <c r="EG57" s="285"/>
      <c r="EH57" s="285"/>
      <c r="EI57" s="285"/>
      <c r="EJ57" s="285"/>
      <c r="EK57" s="285"/>
      <c r="EL57" s="285"/>
      <c r="EM57" s="285"/>
      <c r="EN57" s="285"/>
      <c r="EO57" s="285"/>
      <c r="EP57" s="285"/>
      <c r="EQ57" s="285"/>
      <c r="ER57" s="285"/>
      <c r="ES57" s="285"/>
      <c r="ET57" s="285"/>
      <c r="EU57" s="285"/>
      <c r="EV57" s="285"/>
      <c r="EW57" s="285"/>
      <c r="EX57" s="285"/>
      <c r="EY57" s="285"/>
      <c r="EZ57" s="285"/>
      <c r="FA57" s="285"/>
      <c r="FB57" s="285"/>
      <c r="FC57" s="285"/>
      <c r="FD57" s="285"/>
      <c r="FE57" s="285"/>
      <c r="FF57" s="285"/>
      <c r="FG57" s="285"/>
      <c r="FH57" s="285"/>
      <c r="FI57" s="285"/>
      <c r="FJ57" s="285"/>
      <c r="FK57" s="285"/>
      <c r="FL57" s="285"/>
      <c r="FM57" s="285"/>
      <c r="FN57" s="285"/>
      <c r="FO57" s="285"/>
      <c r="FP57" s="285"/>
      <c r="FQ57" s="285"/>
      <c r="FR57" s="285"/>
      <c r="FS57" s="285"/>
      <c r="FT57" s="285"/>
      <c r="FU57" s="285"/>
      <c r="FV57" s="285"/>
      <c r="FW57" s="285"/>
      <c r="FX57" s="285"/>
      <c r="FY57" s="285"/>
      <c r="FZ57" s="285"/>
      <c r="GA57" s="285"/>
      <c r="GB57" s="285"/>
      <c r="GC57" s="285"/>
      <c r="GD57" s="285"/>
      <c r="GE57" s="285"/>
      <c r="GF57" s="285"/>
      <c r="GG57" s="285"/>
      <c r="GH57" s="285"/>
      <c r="GI57" s="285"/>
      <c r="GJ57" s="285"/>
      <c r="GK57" s="285"/>
      <c r="GL57" s="285"/>
      <c r="GM57" s="285"/>
      <c r="GN57" s="285"/>
      <c r="GO57" s="285"/>
      <c r="GP57" s="285"/>
      <c r="GQ57" s="285"/>
      <c r="GR57" s="285"/>
      <c r="GS57" s="285"/>
      <c r="GT57" s="285"/>
      <c r="GU57" s="285"/>
      <c r="GV57" s="285"/>
      <c r="GW57" s="285"/>
      <c r="GX57" s="285"/>
      <c r="GY57" s="285"/>
      <c r="GZ57" s="285"/>
      <c r="HA57" s="285"/>
      <c r="HB57" s="285"/>
      <c r="HC57" s="285"/>
      <c r="HD57" s="285"/>
      <c r="HE57" s="285"/>
      <c r="HF57" s="285"/>
      <c r="HG57" s="285"/>
      <c r="HH57" s="285"/>
      <c r="HI57" s="285"/>
      <c r="HJ57" s="285"/>
      <c r="HK57" s="285"/>
      <c r="HL57" s="285"/>
      <c r="HM57" s="285"/>
      <c r="HN57" s="285"/>
      <c r="HO57" s="285"/>
      <c r="HP57" s="285"/>
      <c r="HQ57" s="285"/>
      <c r="HR57" s="285"/>
      <c r="HS57" s="285"/>
      <c r="HT57" s="285"/>
      <c r="HU57" s="285"/>
      <c r="HV57" s="285"/>
      <c r="HW57" s="285"/>
      <c r="HX57" s="285"/>
      <c r="HY57" s="285"/>
      <c r="HZ57" s="285"/>
      <c r="IA57" s="285"/>
      <c r="IB57" s="285"/>
      <c r="IC57" s="285"/>
      <c r="ID57" s="285"/>
      <c r="IE57" s="285"/>
      <c r="IF57" s="285"/>
      <c r="IG57" s="285"/>
      <c r="IH57" s="285"/>
      <c r="II57" s="285"/>
      <c r="IJ57" s="285"/>
      <c r="IK57" s="285"/>
      <c r="IL57" s="285"/>
      <c r="IM57" s="285"/>
      <c r="IN57" s="285"/>
      <c r="IO57" s="285"/>
      <c r="IP57" s="285"/>
      <c r="IQ57" s="285"/>
      <c r="IR57" s="285"/>
      <c r="IS57" s="285"/>
      <c r="IT57" s="285"/>
      <c r="IU57" s="285"/>
      <c r="IV57" s="285"/>
    </row>
    <row r="58" spans="1:256" s="286" customFormat="1" ht="13.25" customHeight="1">
      <c r="A58" s="285"/>
      <c r="B58" s="285"/>
      <c r="C58" s="285"/>
      <c r="D58" s="285"/>
      <c r="E58" s="285"/>
      <c r="F58" s="285"/>
      <c r="G58" s="285"/>
      <c r="H58" s="285"/>
      <c r="I58" s="285"/>
      <c r="J58" s="285"/>
      <c r="K58" s="285"/>
      <c r="L58" s="285"/>
      <c r="M58" s="285"/>
      <c r="N58" s="285"/>
      <c r="O58" s="285"/>
      <c r="P58" s="285"/>
      <c r="Q58" s="285"/>
      <c r="R58" s="285"/>
      <c r="S58" s="285"/>
      <c r="T58" s="285"/>
      <c r="U58" s="285"/>
      <c r="V58" s="285"/>
      <c r="W58" s="285"/>
      <c r="X58" s="285"/>
      <c r="Y58" s="285"/>
      <c r="Z58" s="285"/>
      <c r="AA58" s="285"/>
      <c r="AB58" s="285"/>
      <c r="AC58" s="285"/>
      <c r="AD58" s="285"/>
      <c r="AE58" s="285"/>
      <c r="AF58" s="285"/>
      <c r="AG58" s="285"/>
      <c r="AH58" s="285"/>
      <c r="AI58" s="285"/>
      <c r="AJ58" s="285"/>
      <c r="AK58" s="285"/>
      <c r="AL58" s="285"/>
      <c r="AM58" s="285"/>
      <c r="AN58" s="285"/>
      <c r="AO58" s="285"/>
      <c r="AP58" s="285"/>
      <c r="AQ58" s="285"/>
      <c r="AR58" s="285"/>
      <c r="AS58" s="285"/>
      <c r="AT58" s="285"/>
      <c r="AU58" s="285"/>
      <c r="AV58" s="285"/>
      <c r="AW58" s="285"/>
      <c r="AX58" s="285"/>
      <c r="AY58" s="285"/>
      <c r="AZ58" s="285"/>
      <c r="BA58" s="285"/>
      <c r="BB58" s="285"/>
      <c r="BC58" s="285"/>
      <c r="BD58" s="285"/>
      <c r="BE58" s="285"/>
      <c r="BF58" s="285"/>
      <c r="BG58" s="285"/>
      <c r="BH58" s="285"/>
      <c r="BI58" s="285"/>
      <c r="BJ58" s="285"/>
      <c r="BK58" s="285"/>
      <c r="BL58" s="285"/>
      <c r="BM58" s="285"/>
      <c r="BN58" s="285"/>
      <c r="BO58" s="285"/>
      <c r="BP58" s="285"/>
      <c r="BQ58" s="285"/>
      <c r="BR58" s="285"/>
      <c r="BS58" s="285"/>
      <c r="BT58" s="285"/>
      <c r="BU58" s="285"/>
      <c r="BV58" s="285"/>
      <c r="BW58" s="285"/>
      <c r="BX58" s="285"/>
      <c r="BY58" s="285"/>
      <c r="BZ58" s="285"/>
      <c r="CA58" s="285"/>
      <c r="CB58" s="285"/>
      <c r="CC58" s="285"/>
      <c r="CD58" s="285"/>
      <c r="CE58" s="285"/>
      <c r="CF58" s="285"/>
      <c r="CG58" s="285"/>
      <c r="CH58" s="285"/>
      <c r="CI58" s="285"/>
      <c r="CJ58" s="285"/>
      <c r="CK58" s="285"/>
      <c r="CL58" s="285"/>
      <c r="CM58" s="285"/>
      <c r="CN58" s="285"/>
      <c r="CO58" s="285"/>
      <c r="CP58" s="285"/>
      <c r="CQ58" s="285"/>
      <c r="CR58" s="285"/>
      <c r="CS58" s="285"/>
      <c r="CT58" s="285"/>
      <c r="CU58" s="285"/>
      <c r="CV58" s="285"/>
      <c r="CW58" s="285"/>
      <c r="CX58" s="285"/>
      <c r="CY58" s="285"/>
      <c r="CZ58" s="285"/>
      <c r="DA58" s="285"/>
      <c r="DB58" s="285"/>
      <c r="DC58" s="285"/>
      <c r="DD58" s="285"/>
      <c r="DE58" s="285"/>
      <c r="DF58" s="285"/>
      <c r="DG58" s="285"/>
      <c r="DH58" s="285"/>
      <c r="DI58" s="285"/>
      <c r="DJ58" s="285"/>
      <c r="DK58" s="285"/>
      <c r="DL58" s="285"/>
      <c r="DM58" s="285"/>
      <c r="DN58" s="285"/>
      <c r="DO58" s="285"/>
      <c r="DP58" s="285"/>
      <c r="DQ58" s="285"/>
      <c r="DR58" s="285"/>
      <c r="DS58" s="285"/>
      <c r="DT58" s="285"/>
      <c r="DU58" s="285"/>
      <c r="DV58" s="285"/>
      <c r="DW58" s="285"/>
      <c r="DX58" s="285"/>
      <c r="DY58" s="285"/>
      <c r="DZ58" s="285"/>
      <c r="EA58" s="285"/>
      <c r="EB58" s="285"/>
      <c r="EC58" s="285"/>
      <c r="ED58" s="285"/>
      <c r="EE58" s="285"/>
      <c r="EF58" s="285"/>
      <c r="EG58" s="285"/>
      <c r="EH58" s="285"/>
      <c r="EI58" s="285"/>
      <c r="EJ58" s="285"/>
      <c r="EK58" s="285"/>
      <c r="EL58" s="285"/>
      <c r="EM58" s="285"/>
      <c r="EN58" s="285"/>
      <c r="EO58" s="285"/>
      <c r="EP58" s="285"/>
      <c r="EQ58" s="285"/>
      <c r="ER58" s="285"/>
      <c r="ES58" s="285"/>
      <c r="ET58" s="285"/>
      <c r="EU58" s="285"/>
      <c r="EV58" s="285"/>
      <c r="EW58" s="285"/>
      <c r="EX58" s="285"/>
      <c r="EY58" s="285"/>
      <c r="EZ58" s="285"/>
      <c r="FA58" s="285"/>
      <c r="FB58" s="285"/>
      <c r="FC58" s="285"/>
      <c r="FD58" s="285"/>
      <c r="FE58" s="285"/>
      <c r="FF58" s="285"/>
      <c r="FG58" s="285"/>
      <c r="FH58" s="285"/>
      <c r="FI58" s="285"/>
      <c r="FJ58" s="285"/>
      <c r="FK58" s="285"/>
      <c r="FL58" s="285"/>
      <c r="FM58" s="285"/>
      <c r="FN58" s="285"/>
      <c r="FO58" s="285"/>
      <c r="FP58" s="285"/>
      <c r="FQ58" s="285"/>
      <c r="FR58" s="285"/>
      <c r="FS58" s="285"/>
      <c r="FT58" s="285"/>
      <c r="FU58" s="285"/>
      <c r="FV58" s="285"/>
      <c r="FW58" s="285"/>
      <c r="FX58" s="285"/>
      <c r="FY58" s="285"/>
      <c r="FZ58" s="285"/>
      <c r="GA58" s="285"/>
      <c r="GB58" s="285"/>
      <c r="GC58" s="285"/>
      <c r="GD58" s="285"/>
      <c r="GE58" s="285"/>
      <c r="GF58" s="285"/>
      <c r="GG58" s="285"/>
      <c r="GH58" s="285"/>
      <c r="GI58" s="285"/>
      <c r="GJ58" s="285"/>
      <c r="GK58" s="285"/>
      <c r="GL58" s="285"/>
      <c r="GM58" s="285"/>
      <c r="GN58" s="285"/>
      <c r="GO58" s="285"/>
      <c r="GP58" s="285"/>
      <c r="GQ58" s="285"/>
      <c r="GR58" s="285"/>
      <c r="GS58" s="285"/>
      <c r="GT58" s="285"/>
      <c r="GU58" s="285"/>
      <c r="GV58" s="285"/>
      <c r="GW58" s="285"/>
      <c r="GX58" s="285"/>
      <c r="GY58" s="285"/>
      <c r="GZ58" s="285"/>
      <c r="HA58" s="285"/>
      <c r="HB58" s="285"/>
      <c r="HC58" s="285"/>
      <c r="HD58" s="285"/>
      <c r="HE58" s="285"/>
      <c r="HF58" s="285"/>
      <c r="HG58" s="285"/>
      <c r="HH58" s="285"/>
      <c r="HI58" s="285"/>
      <c r="HJ58" s="285"/>
      <c r="HK58" s="285"/>
      <c r="HL58" s="285"/>
      <c r="HM58" s="285"/>
      <c r="HN58" s="285"/>
      <c r="HO58" s="285"/>
      <c r="HP58" s="285"/>
      <c r="HQ58" s="285"/>
      <c r="HR58" s="285"/>
      <c r="HS58" s="285"/>
      <c r="HT58" s="285"/>
      <c r="HU58" s="285"/>
      <c r="HV58" s="285"/>
      <c r="HW58" s="285"/>
      <c r="HX58" s="285"/>
      <c r="HY58" s="285"/>
      <c r="HZ58" s="285"/>
      <c r="IA58" s="285"/>
      <c r="IB58" s="285"/>
      <c r="IC58" s="285"/>
      <c r="ID58" s="285"/>
      <c r="IE58" s="285"/>
      <c r="IF58" s="285"/>
      <c r="IG58" s="285"/>
      <c r="IH58" s="285"/>
      <c r="II58" s="285"/>
      <c r="IJ58" s="285"/>
      <c r="IK58" s="285"/>
      <c r="IL58" s="285"/>
      <c r="IM58" s="285"/>
      <c r="IN58" s="285"/>
      <c r="IO58" s="285"/>
      <c r="IP58" s="285"/>
      <c r="IQ58" s="285"/>
      <c r="IR58" s="285"/>
      <c r="IS58" s="285"/>
      <c r="IT58" s="285"/>
      <c r="IU58" s="285"/>
      <c r="IV58" s="285"/>
    </row>
    <row r="59" spans="1:256" s="286" customFormat="1" ht="13.25" customHeight="1">
      <c r="A59" s="285"/>
      <c r="B59" s="285"/>
      <c r="C59" s="285"/>
      <c r="D59" s="285"/>
      <c r="E59" s="285"/>
      <c r="F59" s="285"/>
      <c r="G59" s="285"/>
      <c r="H59" s="285"/>
      <c r="I59" s="285"/>
      <c r="J59" s="285"/>
      <c r="K59" s="285"/>
      <c r="L59" s="285"/>
      <c r="M59" s="285"/>
      <c r="N59" s="285"/>
      <c r="O59" s="285"/>
      <c r="P59" s="285"/>
      <c r="Q59" s="285"/>
      <c r="R59" s="285"/>
      <c r="S59" s="285"/>
      <c r="T59" s="285"/>
      <c r="U59" s="285"/>
      <c r="V59" s="285"/>
      <c r="W59" s="285"/>
      <c r="X59" s="285"/>
      <c r="Y59" s="285"/>
      <c r="Z59" s="285"/>
      <c r="AA59" s="285"/>
      <c r="AB59" s="285"/>
      <c r="AC59" s="285"/>
      <c r="AD59" s="285"/>
      <c r="AE59" s="285"/>
      <c r="AF59" s="285"/>
      <c r="AG59" s="285"/>
      <c r="AH59" s="285"/>
      <c r="AI59" s="285"/>
      <c r="AJ59" s="285"/>
      <c r="AK59" s="285"/>
      <c r="AL59" s="285"/>
      <c r="AM59" s="285"/>
      <c r="AN59" s="285"/>
      <c r="AO59" s="285"/>
      <c r="AP59" s="285"/>
      <c r="AQ59" s="285"/>
      <c r="AR59" s="285"/>
      <c r="AS59" s="285"/>
      <c r="AT59" s="285"/>
      <c r="AU59" s="285"/>
      <c r="AV59" s="285"/>
      <c r="AW59" s="285"/>
      <c r="AX59" s="285"/>
      <c r="AY59" s="285"/>
      <c r="AZ59" s="285"/>
      <c r="BA59" s="285"/>
      <c r="BB59" s="285"/>
      <c r="BC59" s="285"/>
      <c r="BD59" s="285"/>
      <c r="BE59" s="285"/>
      <c r="BF59" s="285"/>
      <c r="BG59" s="285"/>
      <c r="BH59" s="285"/>
      <c r="BI59" s="285"/>
      <c r="BJ59" s="285"/>
      <c r="BK59" s="285"/>
      <c r="BL59" s="285"/>
      <c r="BM59" s="285"/>
      <c r="BN59" s="285"/>
      <c r="BO59" s="285"/>
      <c r="BP59" s="285"/>
      <c r="BQ59" s="285"/>
      <c r="BR59" s="285"/>
      <c r="BS59" s="285"/>
      <c r="BT59" s="285"/>
      <c r="BU59" s="285"/>
      <c r="BV59" s="285"/>
      <c r="BW59" s="285"/>
      <c r="BX59" s="285"/>
      <c r="BY59" s="285"/>
      <c r="BZ59" s="285"/>
      <c r="CA59" s="285"/>
      <c r="CB59" s="285"/>
      <c r="CC59" s="285"/>
      <c r="CD59" s="285"/>
      <c r="CE59" s="285"/>
      <c r="CF59" s="285"/>
      <c r="CG59" s="285"/>
      <c r="CH59" s="285"/>
      <c r="CI59" s="285"/>
      <c r="CJ59" s="285"/>
      <c r="CK59" s="285"/>
      <c r="CL59" s="285"/>
      <c r="CM59" s="285"/>
      <c r="CN59" s="285"/>
      <c r="CO59" s="285"/>
      <c r="CP59" s="285"/>
      <c r="CQ59" s="285"/>
      <c r="CR59" s="285"/>
      <c r="CS59" s="285"/>
      <c r="CT59" s="285"/>
      <c r="CU59" s="285"/>
      <c r="CV59" s="285"/>
      <c r="CW59" s="285"/>
      <c r="CX59" s="285"/>
      <c r="CY59" s="285"/>
      <c r="CZ59" s="285"/>
      <c r="DA59" s="285"/>
      <c r="DB59" s="285"/>
      <c r="DC59" s="285"/>
      <c r="DD59" s="285"/>
      <c r="DE59" s="285"/>
      <c r="DF59" s="285"/>
      <c r="DG59" s="285"/>
      <c r="DH59" s="285"/>
      <c r="DI59" s="285"/>
      <c r="DJ59" s="285"/>
      <c r="DK59" s="285"/>
      <c r="DL59" s="285"/>
      <c r="DM59" s="285"/>
      <c r="DN59" s="285"/>
      <c r="DO59" s="285"/>
      <c r="DP59" s="285"/>
      <c r="DQ59" s="285"/>
      <c r="DR59" s="285"/>
      <c r="DS59" s="285"/>
      <c r="DT59" s="285"/>
      <c r="DU59" s="285"/>
      <c r="DV59" s="285"/>
      <c r="DW59" s="285"/>
      <c r="DX59" s="285"/>
      <c r="DY59" s="285"/>
      <c r="DZ59" s="285"/>
      <c r="EA59" s="285"/>
      <c r="EB59" s="285"/>
      <c r="EC59" s="285"/>
      <c r="ED59" s="285"/>
      <c r="EE59" s="285"/>
      <c r="EF59" s="285"/>
      <c r="EG59" s="285"/>
      <c r="EH59" s="285"/>
      <c r="EI59" s="285"/>
      <c r="EJ59" s="285"/>
      <c r="EK59" s="285"/>
      <c r="EL59" s="285"/>
      <c r="EM59" s="285"/>
      <c r="EN59" s="285"/>
      <c r="EO59" s="285"/>
      <c r="EP59" s="285"/>
      <c r="EQ59" s="285"/>
      <c r="ER59" s="285"/>
      <c r="ES59" s="285"/>
      <c r="ET59" s="285"/>
      <c r="EU59" s="285"/>
      <c r="EV59" s="285"/>
      <c r="EW59" s="285"/>
      <c r="EX59" s="285"/>
      <c r="EY59" s="285"/>
      <c r="EZ59" s="285"/>
      <c r="FA59" s="285"/>
      <c r="FB59" s="285"/>
      <c r="FC59" s="285"/>
      <c r="FD59" s="285"/>
      <c r="FE59" s="285"/>
      <c r="FF59" s="285"/>
      <c r="FG59" s="285"/>
      <c r="FH59" s="285"/>
      <c r="FI59" s="285"/>
      <c r="FJ59" s="285"/>
      <c r="FK59" s="285"/>
      <c r="FL59" s="285"/>
      <c r="FM59" s="285"/>
      <c r="FN59" s="285"/>
      <c r="FO59" s="285"/>
      <c r="FP59" s="285"/>
      <c r="FQ59" s="285"/>
      <c r="FR59" s="285"/>
      <c r="FS59" s="285"/>
      <c r="FT59" s="285"/>
      <c r="FU59" s="285"/>
      <c r="FV59" s="285"/>
      <c r="FW59" s="285"/>
      <c r="FX59" s="285"/>
      <c r="FY59" s="285"/>
      <c r="FZ59" s="285"/>
      <c r="GA59" s="285"/>
      <c r="GB59" s="285"/>
      <c r="GC59" s="285"/>
      <c r="GD59" s="285"/>
      <c r="GE59" s="285"/>
      <c r="GF59" s="285"/>
      <c r="GG59" s="285"/>
      <c r="GH59" s="285"/>
      <c r="GI59" s="285"/>
      <c r="GJ59" s="285"/>
      <c r="GK59" s="285"/>
      <c r="GL59" s="285"/>
      <c r="GM59" s="285"/>
      <c r="GN59" s="285"/>
      <c r="GO59" s="285"/>
      <c r="GP59" s="285"/>
      <c r="GQ59" s="285"/>
      <c r="GR59" s="285"/>
      <c r="GS59" s="285"/>
      <c r="GT59" s="285"/>
      <c r="GU59" s="285"/>
      <c r="GV59" s="285"/>
      <c r="GW59" s="285"/>
      <c r="GX59" s="285"/>
      <c r="GY59" s="285"/>
      <c r="GZ59" s="285"/>
      <c r="HA59" s="285"/>
      <c r="HB59" s="285"/>
      <c r="HC59" s="285"/>
      <c r="HD59" s="285"/>
      <c r="HE59" s="285"/>
      <c r="HF59" s="285"/>
      <c r="HG59" s="285"/>
      <c r="HH59" s="285"/>
      <c r="HI59" s="285"/>
      <c r="HJ59" s="285"/>
      <c r="HK59" s="285"/>
      <c r="HL59" s="285"/>
      <c r="HM59" s="285"/>
      <c r="HN59" s="285"/>
      <c r="HO59" s="285"/>
      <c r="HP59" s="285"/>
      <c r="HQ59" s="285"/>
      <c r="HR59" s="285"/>
      <c r="HS59" s="285"/>
      <c r="HT59" s="285"/>
      <c r="HU59" s="285"/>
      <c r="HV59" s="285"/>
      <c r="HW59" s="285"/>
      <c r="HX59" s="285"/>
      <c r="HY59" s="285"/>
      <c r="HZ59" s="285"/>
      <c r="IA59" s="285"/>
      <c r="IB59" s="285"/>
      <c r="IC59" s="285"/>
      <c r="ID59" s="285"/>
      <c r="IE59" s="285"/>
      <c r="IF59" s="285"/>
      <c r="IG59" s="285"/>
      <c r="IH59" s="285"/>
      <c r="II59" s="285"/>
      <c r="IJ59" s="285"/>
      <c r="IK59" s="285"/>
      <c r="IL59" s="285"/>
      <c r="IM59" s="285"/>
      <c r="IN59" s="285"/>
      <c r="IO59" s="285"/>
      <c r="IP59" s="285"/>
      <c r="IQ59" s="285"/>
      <c r="IR59" s="285"/>
      <c r="IS59" s="285"/>
      <c r="IT59" s="285"/>
      <c r="IU59" s="285"/>
      <c r="IV59" s="285"/>
    </row>
    <row r="60" spans="1:256" s="286" customFormat="1" ht="13.25" customHeight="1">
      <c r="A60" s="285"/>
      <c r="B60" s="285"/>
      <c r="C60" s="285"/>
      <c r="D60" s="285"/>
      <c r="E60" s="285"/>
      <c r="F60" s="285"/>
      <c r="G60" s="285"/>
      <c r="H60" s="285"/>
      <c r="I60" s="285"/>
      <c r="J60" s="285"/>
      <c r="K60" s="285"/>
      <c r="L60" s="285"/>
      <c r="M60" s="285"/>
      <c r="N60" s="285"/>
      <c r="O60" s="285"/>
      <c r="P60" s="285"/>
      <c r="Q60" s="285"/>
      <c r="R60" s="285"/>
      <c r="S60" s="285"/>
      <c r="T60" s="285"/>
      <c r="U60" s="285"/>
      <c r="V60" s="285"/>
      <c r="W60" s="285"/>
      <c r="X60" s="285"/>
      <c r="Y60" s="285"/>
      <c r="Z60" s="285"/>
      <c r="AA60" s="285"/>
      <c r="AB60" s="285"/>
      <c r="AC60" s="285"/>
      <c r="AD60" s="285"/>
      <c r="AE60" s="285"/>
      <c r="AF60" s="285"/>
      <c r="AG60" s="285"/>
      <c r="AH60" s="285"/>
      <c r="AI60" s="285"/>
      <c r="AJ60" s="285"/>
      <c r="AK60" s="285"/>
      <c r="AL60" s="285"/>
      <c r="AM60" s="285"/>
      <c r="AN60" s="285"/>
      <c r="AO60" s="285"/>
      <c r="AP60" s="285"/>
      <c r="AQ60" s="285"/>
      <c r="AR60" s="285"/>
      <c r="AS60" s="285"/>
      <c r="AT60" s="285"/>
      <c r="AU60" s="285"/>
      <c r="AV60" s="285"/>
      <c r="AW60" s="285"/>
      <c r="AX60" s="285"/>
      <c r="AY60" s="285"/>
      <c r="AZ60" s="285"/>
      <c r="BA60" s="285"/>
      <c r="BB60" s="285"/>
      <c r="BC60" s="285"/>
      <c r="BD60" s="285"/>
      <c r="BE60" s="285"/>
      <c r="BF60" s="285"/>
      <c r="BG60" s="285"/>
      <c r="BH60" s="285"/>
      <c r="BI60" s="285"/>
      <c r="BJ60" s="285"/>
      <c r="BK60" s="285"/>
      <c r="BL60" s="285"/>
      <c r="BM60" s="285"/>
      <c r="BN60" s="285"/>
      <c r="BO60" s="285"/>
      <c r="BP60" s="285"/>
      <c r="BQ60" s="285"/>
      <c r="BR60" s="285"/>
      <c r="BS60" s="285"/>
      <c r="BT60" s="285"/>
      <c r="BU60" s="285"/>
      <c r="BV60" s="285"/>
      <c r="BW60" s="285"/>
      <c r="BX60" s="285"/>
      <c r="BY60" s="285"/>
      <c r="BZ60" s="285"/>
      <c r="CA60" s="285"/>
      <c r="CB60" s="285"/>
      <c r="CC60" s="285"/>
      <c r="CD60" s="285"/>
      <c r="CE60" s="285"/>
      <c r="CF60" s="285"/>
      <c r="CG60" s="285"/>
      <c r="CH60" s="285"/>
      <c r="CI60" s="285"/>
      <c r="CJ60" s="285"/>
      <c r="CK60" s="285"/>
      <c r="CL60" s="285"/>
      <c r="CM60" s="285"/>
      <c r="CN60" s="285"/>
      <c r="CO60" s="285"/>
      <c r="CP60" s="285"/>
      <c r="CQ60" s="285"/>
      <c r="CR60" s="285"/>
      <c r="CS60" s="285"/>
      <c r="CT60" s="285"/>
      <c r="CU60" s="285"/>
      <c r="CV60" s="285"/>
      <c r="CW60" s="285"/>
      <c r="CX60" s="285"/>
      <c r="CY60" s="285"/>
      <c r="CZ60" s="285"/>
      <c r="DA60" s="285"/>
      <c r="DB60" s="285"/>
      <c r="DC60" s="285"/>
      <c r="DD60" s="285"/>
      <c r="DE60" s="285"/>
      <c r="DF60" s="285"/>
      <c r="DG60" s="285"/>
      <c r="DH60" s="285"/>
      <c r="DI60" s="285"/>
      <c r="DJ60" s="285"/>
      <c r="DK60" s="285"/>
      <c r="DL60" s="285"/>
      <c r="DM60" s="285"/>
      <c r="DN60" s="285"/>
      <c r="DO60" s="285"/>
      <c r="DP60" s="285"/>
      <c r="DQ60" s="285"/>
      <c r="DR60" s="285"/>
      <c r="DS60" s="285"/>
      <c r="DT60" s="285"/>
      <c r="DU60" s="285"/>
      <c r="DV60" s="285"/>
      <c r="DW60" s="285"/>
      <c r="DX60" s="285"/>
      <c r="DY60" s="285"/>
      <c r="DZ60" s="285"/>
      <c r="EA60" s="285"/>
      <c r="EB60" s="285"/>
      <c r="EC60" s="285"/>
      <c r="ED60" s="285"/>
      <c r="EE60" s="285"/>
      <c r="EF60" s="285"/>
      <c r="EG60" s="285"/>
      <c r="EH60" s="285"/>
      <c r="EI60" s="285"/>
      <c r="EJ60" s="285"/>
      <c r="EK60" s="285"/>
      <c r="EL60" s="285"/>
      <c r="EM60" s="285"/>
      <c r="EN60" s="285"/>
      <c r="EO60" s="285"/>
      <c r="EP60" s="285"/>
      <c r="EQ60" s="285"/>
      <c r="ER60" s="285"/>
      <c r="ES60" s="285"/>
      <c r="ET60" s="285"/>
      <c r="EU60" s="285"/>
      <c r="EV60" s="285"/>
      <c r="EW60" s="285"/>
      <c r="EX60" s="285"/>
      <c r="EY60" s="285"/>
      <c r="EZ60" s="285"/>
      <c r="FA60" s="285"/>
      <c r="FB60" s="285"/>
      <c r="FC60" s="285"/>
      <c r="FD60" s="285"/>
      <c r="FE60" s="285"/>
      <c r="FF60" s="285"/>
      <c r="FG60" s="285"/>
      <c r="FH60" s="285"/>
      <c r="FI60" s="285"/>
      <c r="FJ60" s="285"/>
      <c r="FK60" s="285"/>
      <c r="FL60" s="285"/>
      <c r="FM60" s="285"/>
      <c r="FN60" s="285"/>
      <c r="FO60" s="285"/>
      <c r="FP60" s="285"/>
      <c r="FQ60" s="285"/>
      <c r="FR60" s="285"/>
      <c r="FS60" s="285"/>
      <c r="FT60" s="285"/>
      <c r="FU60" s="285"/>
      <c r="FV60" s="285"/>
      <c r="FW60" s="285"/>
      <c r="FX60" s="285"/>
      <c r="FY60" s="285"/>
      <c r="FZ60" s="285"/>
      <c r="GA60" s="285"/>
      <c r="GB60" s="285"/>
      <c r="GC60" s="285"/>
      <c r="GD60" s="285"/>
      <c r="GE60" s="285"/>
      <c r="GF60" s="285"/>
      <c r="GG60" s="285"/>
      <c r="GH60" s="285"/>
      <c r="GI60" s="285"/>
      <c r="GJ60" s="285"/>
      <c r="GK60" s="285"/>
      <c r="GL60" s="285"/>
      <c r="GM60" s="285"/>
      <c r="GN60" s="285"/>
      <c r="GO60" s="285"/>
      <c r="GP60" s="285"/>
      <c r="GQ60" s="285"/>
      <c r="GR60" s="285"/>
      <c r="GS60" s="285"/>
      <c r="GT60" s="285"/>
      <c r="GU60" s="285"/>
      <c r="GV60" s="285"/>
      <c r="GW60" s="285"/>
      <c r="GX60" s="285"/>
      <c r="GY60" s="285"/>
      <c r="GZ60" s="285"/>
      <c r="HA60" s="285"/>
      <c r="HB60" s="285"/>
      <c r="HC60" s="285"/>
      <c r="HD60" s="285"/>
      <c r="HE60" s="285"/>
      <c r="HF60" s="285"/>
      <c r="HG60" s="285"/>
      <c r="HH60" s="285"/>
      <c r="HI60" s="285"/>
      <c r="HJ60" s="285"/>
      <c r="HK60" s="285"/>
      <c r="HL60" s="285"/>
      <c r="HM60" s="285"/>
      <c r="HN60" s="285"/>
      <c r="HO60" s="285"/>
      <c r="HP60" s="285"/>
      <c r="HQ60" s="285"/>
      <c r="HR60" s="285"/>
      <c r="HS60" s="285"/>
      <c r="HT60" s="285"/>
      <c r="HU60" s="285"/>
      <c r="HV60" s="285"/>
      <c r="HW60" s="285"/>
      <c r="HX60" s="285"/>
      <c r="HY60" s="285"/>
      <c r="HZ60" s="285"/>
      <c r="IA60" s="285"/>
      <c r="IB60" s="285"/>
      <c r="IC60" s="285"/>
      <c r="ID60" s="285"/>
      <c r="IE60" s="285"/>
      <c r="IF60" s="285"/>
      <c r="IG60" s="285"/>
      <c r="IH60" s="285"/>
      <c r="II60" s="285"/>
      <c r="IJ60" s="285"/>
      <c r="IK60" s="285"/>
      <c r="IL60" s="285"/>
      <c r="IM60" s="285"/>
      <c r="IN60" s="285"/>
      <c r="IO60" s="285"/>
      <c r="IP60" s="285"/>
      <c r="IQ60" s="285"/>
      <c r="IR60" s="285"/>
      <c r="IS60" s="285"/>
      <c r="IT60" s="285"/>
      <c r="IU60" s="285"/>
      <c r="IV60" s="285"/>
    </row>
    <row r="61" spans="1:256" s="286" customFormat="1" ht="13.25" customHeight="1">
      <c r="A61" s="285"/>
      <c r="B61" s="285"/>
      <c r="C61" s="285"/>
      <c r="D61" s="285"/>
      <c r="E61" s="285"/>
      <c r="F61" s="285"/>
      <c r="G61" s="285"/>
      <c r="H61" s="285"/>
      <c r="I61" s="285"/>
      <c r="J61" s="285"/>
      <c r="K61" s="285"/>
      <c r="L61" s="285"/>
      <c r="M61" s="285"/>
      <c r="N61" s="285"/>
      <c r="O61" s="285"/>
      <c r="P61" s="285"/>
      <c r="Q61" s="285"/>
      <c r="R61" s="285"/>
      <c r="S61" s="285"/>
      <c r="T61" s="285"/>
      <c r="U61" s="285"/>
      <c r="V61" s="285"/>
      <c r="W61" s="285"/>
      <c r="X61" s="285"/>
      <c r="Y61" s="285"/>
      <c r="Z61" s="285"/>
      <c r="AA61" s="285"/>
      <c r="AB61" s="285"/>
      <c r="AC61" s="285"/>
      <c r="AD61" s="285"/>
      <c r="AE61" s="285"/>
      <c r="AF61" s="285"/>
      <c r="AG61" s="285"/>
      <c r="AH61" s="285"/>
      <c r="AI61" s="285"/>
      <c r="AJ61" s="285"/>
      <c r="AK61" s="285"/>
      <c r="AL61" s="285"/>
      <c r="AM61" s="285"/>
      <c r="AN61" s="285"/>
      <c r="AO61" s="285"/>
      <c r="AP61" s="285"/>
      <c r="AQ61" s="285"/>
      <c r="AR61" s="285"/>
      <c r="AS61" s="285"/>
      <c r="AT61" s="285"/>
      <c r="AU61" s="285"/>
      <c r="AV61" s="285"/>
      <c r="AW61" s="285"/>
      <c r="AX61" s="285"/>
      <c r="AY61" s="285"/>
      <c r="AZ61" s="285"/>
      <c r="BA61" s="285"/>
      <c r="BB61" s="285"/>
      <c r="BC61" s="285"/>
      <c r="BD61" s="285"/>
      <c r="BE61" s="285"/>
      <c r="BF61" s="285"/>
      <c r="BG61" s="285"/>
      <c r="BH61" s="285"/>
      <c r="BI61" s="285"/>
      <c r="BJ61" s="285"/>
      <c r="BK61" s="285"/>
      <c r="BL61" s="285"/>
      <c r="BM61" s="285"/>
      <c r="BN61" s="285"/>
      <c r="BO61" s="285"/>
      <c r="BP61" s="285"/>
      <c r="BQ61" s="285"/>
      <c r="BR61" s="285"/>
      <c r="BS61" s="285"/>
      <c r="BT61" s="285"/>
      <c r="BU61" s="285"/>
      <c r="BV61" s="285"/>
      <c r="BW61" s="285"/>
      <c r="BX61" s="285"/>
      <c r="BY61" s="285"/>
      <c r="BZ61" s="285"/>
      <c r="CA61" s="285"/>
      <c r="CB61" s="285"/>
      <c r="CC61" s="285"/>
      <c r="CD61" s="285"/>
      <c r="CE61" s="285"/>
      <c r="CF61" s="285"/>
      <c r="CG61" s="285"/>
      <c r="CH61" s="285"/>
      <c r="CI61" s="285"/>
      <c r="CJ61" s="285"/>
      <c r="CK61" s="285"/>
      <c r="CL61" s="285"/>
      <c r="CM61" s="285"/>
      <c r="CN61" s="285"/>
      <c r="CO61" s="285"/>
      <c r="CP61" s="285"/>
      <c r="CQ61" s="285"/>
      <c r="CR61" s="285"/>
      <c r="CS61" s="285"/>
      <c r="CT61" s="285"/>
      <c r="CU61" s="285"/>
      <c r="CV61" s="285"/>
      <c r="CW61" s="285"/>
      <c r="CX61" s="285"/>
      <c r="CY61" s="285"/>
      <c r="CZ61" s="285"/>
      <c r="DA61" s="285"/>
      <c r="DB61" s="285"/>
      <c r="DC61" s="285"/>
      <c r="DD61" s="285"/>
      <c r="DE61" s="285"/>
      <c r="DF61" s="285"/>
      <c r="DG61" s="285"/>
      <c r="DH61" s="285"/>
      <c r="DI61" s="285"/>
      <c r="DJ61" s="285"/>
      <c r="DK61" s="285"/>
      <c r="DL61" s="285"/>
      <c r="DM61" s="285"/>
      <c r="DN61" s="285"/>
      <c r="DO61" s="285"/>
      <c r="DP61" s="285"/>
      <c r="DQ61" s="285"/>
      <c r="DR61" s="285"/>
      <c r="DS61" s="285"/>
      <c r="DT61" s="285"/>
      <c r="DU61" s="285"/>
      <c r="DV61" s="285"/>
      <c r="DW61" s="285"/>
      <c r="DX61" s="285"/>
      <c r="DY61" s="285"/>
      <c r="DZ61" s="285"/>
      <c r="EA61" s="285"/>
      <c r="EB61" s="285"/>
      <c r="EC61" s="285"/>
      <c r="ED61" s="285"/>
      <c r="EE61" s="285"/>
      <c r="EF61" s="285"/>
      <c r="EG61" s="285"/>
      <c r="EH61" s="285"/>
      <c r="EI61" s="285"/>
      <c r="EJ61" s="285"/>
      <c r="EK61" s="285"/>
      <c r="EL61" s="285"/>
      <c r="EM61" s="285"/>
      <c r="EN61" s="285"/>
      <c r="EO61" s="285"/>
      <c r="EP61" s="285"/>
      <c r="EQ61" s="285"/>
      <c r="ER61" s="285"/>
      <c r="ES61" s="285"/>
      <c r="ET61" s="285"/>
      <c r="EU61" s="285"/>
      <c r="EV61" s="285"/>
      <c r="EW61" s="285"/>
      <c r="EX61" s="285"/>
      <c r="EY61" s="285"/>
      <c r="EZ61" s="285"/>
      <c r="FA61" s="285"/>
      <c r="FB61" s="285"/>
      <c r="FC61" s="285"/>
      <c r="FD61" s="285"/>
      <c r="FE61" s="285"/>
      <c r="FF61" s="285"/>
      <c r="FG61" s="285"/>
      <c r="FH61" s="285"/>
      <c r="FI61" s="285"/>
      <c r="FJ61" s="285"/>
      <c r="FK61" s="285"/>
      <c r="FL61" s="285"/>
      <c r="FM61" s="285"/>
      <c r="FN61" s="285"/>
      <c r="FO61" s="285"/>
      <c r="FP61" s="285"/>
      <c r="FQ61" s="285"/>
      <c r="FR61" s="285"/>
      <c r="FS61" s="285"/>
      <c r="FT61" s="285"/>
      <c r="FU61" s="285"/>
      <c r="FV61" s="285"/>
      <c r="FW61" s="285"/>
      <c r="FX61" s="285"/>
      <c r="FY61" s="285"/>
      <c r="FZ61" s="285"/>
      <c r="GA61" s="285"/>
      <c r="GB61" s="285"/>
      <c r="GC61" s="285"/>
      <c r="GD61" s="285"/>
      <c r="GE61" s="285"/>
      <c r="GF61" s="285"/>
      <c r="GG61" s="285"/>
      <c r="GH61" s="285"/>
      <c r="GI61" s="285"/>
      <c r="GJ61" s="285"/>
      <c r="GK61" s="285"/>
      <c r="GL61" s="285"/>
      <c r="GM61" s="285"/>
      <c r="GN61" s="285"/>
      <c r="GO61" s="285"/>
      <c r="GP61" s="285"/>
      <c r="GQ61" s="285"/>
      <c r="GR61" s="285"/>
      <c r="GS61" s="285"/>
      <c r="GT61" s="285"/>
      <c r="GU61" s="285"/>
      <c r="GV61" s="285"/>
      <c r="GW61" s="285"/>
      <c r="GX61" s="285"/>
      <c r="GY61" s="285"/>
      <c r="GZ61" s="285"/>
      <c r="HA61" s="285"/>
      <c r="HB61" s="285"/>
      <c r="HC61" s="285"/>
      <c r="HD61" s="285"/>
      <c r="HE61" s="285"/>
      <c r="HF61" s="285"/>
      <c r="HG61" s="285"/>
      <c r="HH61" s="285"/>
      <c r="HI61" s="285"/>
      <c r="HJ61" s="285"/>
      <c r="HK61" s="285"/>
      <c r="HL61" s="285"/>
      <c r="HM61" s="285"/>
      <c r="HN61" s="285"/>
      <c r="HO61" s="285"/>
      <c r="HP61" s="285"/>
      <c r="HQ61" s="285"/>
      <c r="HR61" s="285"/>
      <c r="HS61" s="285"/>
      <c r="HT61" s="285"/>
      <c r="HU61" s="285"/>
      <c r="HV61" s="285"/>
      <c r="HW61" s="285"/>
      <c r="HX61" s="285"/>
      <c r="HY61" s="285"/>
      <c r="HZ61" s="285"/>
      <c r="IA61" s="285"/>
      <c r="IB61" s="285"/>
      <c r="IC61" s="285"/>
      <c r="ID61" s="285"/>
      <c r="IE61" s="285"/>
      <c r="IF61" s="285"/>
      <c r="IG61" s="285"/>
      <c r="IH61" s="285"/>
      <c r="II61" s="285"/>
      <c r="IJ61" s="285"/>
      <c r="IK61" s="285"/>
      <c r="IL61" s="285"/>
      <c r="IM61" s="285"/>
      <c r="IN61" s="285"/>
      <c r="IO61" s="285"/>
      <c r="IP61" s="285"/>
      <c r="IQ61" s="285"/>
      <c r="IR61" s="285"/>
      <c r="IS61" s="285"/>
      <c r="IT61" s="285"/>
      <c r="IU61" s="285"/>
      <c r="IV61" s="285"/>
    </row>
    <row r="62" spans="1:256" s="286" customFormat="1" ht="13.25" customHeight="1">
      <c r="A62" s="285"/>
      <c r="B62" s="285"/>
      <c r="C62" s="285"/>
      <c r="D62" s="285"/>
      <c r="E62" s="285"/>
      <c r="F62" s="285"/>
      <c r="G62" s="285"/>
      <c r="H62" s="285"/>
      <c r="I62" s="285"/>
      <c r="J62" s="285"/>
      <c r="K62" s="285"/>
      <c r="L62" s="285"/>
      <c r="M62" s="285"/>
      <c r="N62" s="285"/>
      <c r="O62" s="285"/>
      <c r="P62" s="285"/>
      <c r="Q62" s="285"/>
      <c r="R62" s="285"/>
      <c r="S62" s="285"/>
      <c r="T62" s="285"/>
      <c r="U62" s="285"/>
      <c r="V62" s="285"/>
      <c r="W62" s="285"/>
      <c r="X62" s="285"/>
      <c r="Y62" s="285"/>
      <c r="Z62" s="285"/>
      <c r="AA62" s="285"/>
      <c r="AB62" s="285"/>
      <c r="AC62" s="285"/>
      <c r="AD62" s="285"/>
      <c r="AE62" s="285"/>
      <c r="AF62" s="285"/>
      <c r="AG62" s="285"/>
      <c r="AH62" s="285"/>
      <c r="AI62" s="285"/>
      <c r="AJ62" s="285"/>
      <c r="AK62" s="285"/>
      <c r="AL62" s="285"/>
      <c r="AM62" s="285"/>
      <c r="AN62" s="285"/>
      <c r="AO62" s="285"/>
      <c r="AP62" s="285"/>
      <c r="AQ62" s="285"/>
      <c r="AR62" s="285"/>
      <c r="AS62" s="285"/>
      <c r="AT62" s="285"/>
      <c r="AU62" s="285"/>
      <c r="AV62" s="285"/>
      <c r="AW62" s="285"/>
      <c r="AX62" s="285"/>
      <c r="AY62" s="285"/>
      <c r="AZ62" s="285"/>
      <c r="BA62" s="285"/>
      <c r="BB62" s="285"/>
      <c r="BC62" s="285"/>
      <c r="BD62" s="285"/>
      <c r="BE62" s="285"/>
      <c r="BF62" s="285"/>
      <c r="BG62" s="285"/>
      <c r="BH62" s="285"/>
      <c r="BI62" s="285"/>
      <c r="BJ62" s="285"/>
      <c r="BK62" s="285"/>
      <c r="BL62" s="285"/>
      <c r="BM62" s="285"/>
      <c r="BN62" s="285"/>
      <c r="BO62" s="285"/>
      <c r="BP62" s="285"/>
      <c r="BQ62" s="285"/>
      <c r="BR62" s="285"/>
      <c r="BS62" s="285"/>
      <c r="BT62" s="285"/>
      <c r="BU62" s="285"/>
      <c r="BV62" s="285"/>
      <c r="BW62" s="285"/>
      <c r="BX62" s="285"/>
      <c r="BY62" s="285"/>
      <c r="BZ62" s="285"/>
      <c r="CA62" s="285"/>
      <c r="CB62" s="285"/>
      <c r="CC62" s="285"/>
      <c r="CD62" s="285"/>
      <c r="CE62" s="285"/>
      <c r="CF62" s="285"/>
      <c r="CG62" s="285"/>
      <c r="CH62" s="285"/>
      <c r="CI62" s="285"/>
      <c r="CJ62" s="285"/>
      <c r="CK62" s="285"/>
      <c r="CL62" s="285"/>
      <c r="CM62" s="285"/>
      <c r="CN62" s="285"/>
      <c r="CO62" s="285"/>
      <c r="CP62" s="285"/>
      <c r="CQ62" s="285"/>
      <c r="CR62" s="285"/>
      <c r="CS62" s="285"/>
      <c r="CT62" s="285"/>
      <c r="CU62" s="285"/>
      <c r="CV62" s="285"/>
      <c r="CW62" s="285"/>
      <c r="CX62" s="285"/>
      <c r="CY62" s="285"/>
      <c r="CZ62" s="285"/>
      <c r="DA62" s="285"/>
      <c r="DB62" s="285"/>
      <c r="DC62" s="285"/>
      <c r="DD62" s="285"/>
      <c r="DE62" s="285"/>
      <c r="DF62" s="285"/>
      <c r="DG62" s="285"/>
      <c r="DH62" s="285"/>
      <c r="DI62" s="285"/>
      <c r="DJ62" s="285"/>
      <c r="DK62" s="285"/>
      <c r="DL62" s="285"/>
      <c r="DM62" s="285"/>
      <c r="DN62" s="285"/>
      <c r="DO62" s="285"/>
      <c r="DP62" s="285"/>
      <c r="DQ62" s="285"/>
      <c r="DR62" s="285"/>
      <c r="DS62" s="285"/>
      <c r="DT62" s="285"/>
      <c r="DU62" s="285"/>
      <c r="DV62" s="285"/>
      <c r="DW62" s="285"/>
      <c r="DX62" s="285"/>
      <c r="DY62" s="285"/>
      <c r="DZ62" s="285"/>
      <c r="EA62" s="285"/>
      <c r="EB62" s="285"/>
      <c r="EC62" s="285"/>
      <c r="ED62" s="285"/>
      <c r="EE62" s="285"/>
      <c r="EF62" s="285"/>
      <c r="EG62" s="285"/>
      <c r="EH62" s="285"/>
      <c r="EI62" s="285"/>
      <c r="EJ62" s="285"/>
      <c r="EK62" s="285"/>
      <c r="EL62" s="285"/>
      <c r="EM62" s="285"/>
      <c r="EN62" s="285"/>
      <c r="EO62" s="285"/>
      <c r="EP62" s="285"/>
      <c r="EQ62" s="285"/>
      <c r="ER62" s="285"/>
      <c r="ES62" s="285"/>
      <c r="ET62" s="285"/>
      <c r="EU62" s="285"/>
      <c r="EV62" s="285"/>
      <c r="EW62" s="285"/>
      <c r="EX62" s="285"/>
      <c r="EY62" s="285"/>
      <c r="EZ62" s="285"/>
      <c r="FA62" s="285"/>
      <c r="FB62" s="285"/>
      <c r="FC62" s="285"/>
      <c r="FD62" s="285"/>
      <c r="FE62" s="285"/>
      <c r="FF62" s="285"/>
      <c r="FG62" s="285"/>
      <c r="FH62" s="285"/>
      <c r="FI62" s="285"/>
      <c r="FJ62" s="285"/>
      <c r="FK62" s="285"/>
      <c r="FL62" s="285"/>
      <c r="FM62" s="285"/>
      <c r="FN62" s="285"/>
      <c r="FO62" s="285"/>
      <c r="FP62" s="285"/>
      <c r="FQ62" s="285"/>
      <c r="FR62" s="285"/>
      <c r="FS62" s="285"/>
      <c r="FT62" s="285"/>
      <c r="FU62" s="285"/>
      <c r="FV62" s="285"/>
      <c r="FW62" s="285"/>
      <c r="FX62" s="285"/>
      <c r="FY62" s="285"/>
      <c r="FZ62" s="285"/>
      <c r="GA62" s="285"/>
      <c r="GB62" s="285"/>
      <c r="GC62" s="285"/>
      <c r="GD62" s="285"/>
      <c r="GE62" s="285"/>
      <c r="GF62" s="285"/>
      <c r="GG62" s="285"/>
      <c r="GH62" s="285"/>
      <c r="GI62" s="285"/>
      <c r="GJ62" s="285"/>
      <c r="GK62" s="285"/>
      <c r="GL62" s="285"/>
      <c r="GM62" s="285"/>
      <c r="GN62" s="285"/>
      <c r="GO62" s="285"/>
      <c r="GP62" s="285"/>
      <c r="GQ62" s="285"/>
      <c r="GR62" s="285"/>
      <c r="GS62" s="285"/>
      <c r="GT62" s="285"/>
      <c r="GU62" s="285"/>
      <c r="GV62" s="285"/>
      <c r="GW62" s="285"/>
      <c r="GX62" s="285"/>
      <c r="GY62" s="285"/>
      <c r="GZ62" s="285"/>
      <c r="HA62" s="285"/>
      <c r="HB62" s="285"/>
      <c r="HC62" s="285"/>
      <c r="HD62" s="285"/>
      <c r="HE62" s="285"/>
      <c r="HF62" s="285"/>
      <c r="HG62" s="285"/>
      <c r="HH62" s="285"/>
      <c r="HI62" s="285"/>
      <c r="HJ62" s="285"/>
      <c r="HK62" s="285"/>
      <c r="HL62" s="285"/>
      <c r="HM62" s="285"/>
      <c r="HN62" s="285"/>
      <c r="HO62" s="285"/>
      <c r="HP62" s="285"/>
      <c r="HQ62" s="285"/>
      <c r="HR62" s="285"/>
      <c r="HS62" s="285"/>
      <c r="HT62" s="285"/>
      <c r="HU62" s="285"/>
      <c r="HV62" s="285"/>
      <c r="HW62" s="285"/>
      <c r="HX62" s="285"/>
      <c r="HY62" s="285"/>
      <c r="HZ62" s="285"/>
      <c r="IA62" s="285"/>
      <c r="IB62" s="285"/>
      <c r="IC62" s="285"/>
      <c r="ID62" s="285"/>
      <c r="IE62" s="285"/>
      <c r="IF62" s="285"/>
      <c r="IG62" s="285"/>
      <c r="IH62" s="285"/>
      <c r="II62" s="285"/>
      <c r="IJ62" s="285"/>
      <c r="IK62" s="285"/>
      <c r="IL62" s="285"/>
      <c r="IM62" s="285"/>
      <c r="IN62" s="285"/>
      <c r="IO62" s="285"/>
      <c r="IP62" s="285"/>
      <c r="IQ62" s="285"/>
      <c r="IR62" s="285"/>
      <c r="IS62" s="285"/>
      <c r="IT62" s="285"/>
      <c r="IU62" s="285"/>
      <c r="IV62" s="285"/>
    </row>
    <row r="63" spans="1:256" s="286" customFormat="1" ht="13.25" customHeight="1">
      <c r="A63" s="285"/>
      <c r="B63" s="285"/>
      <c r="C63" s="285"/>
      <c r="D63" s="285"/>
      <c r="E63" s="285"/>
      <c r="F63" s="285"/>
      <c r="G63" s="285"/>
      <c r="H63" s="285"/>
      <c r="I63" s="285"/>
      <c r="J63" s="285"/>
      <c r="K63" s="285"/>
      <c r="L63" s="285"/>
      <c r="M63" s="285"/>
      <c r="N63" s="285"/>
      <c r="O63" s="285"/>
      <c r="P63" s="285"/>
      <c r="Q63" s="285"/>
      <c r="R63" s="285"/>
      <c r="S63" s="285"/>
      <c r="T63" s="285"/>
      <c r="U63" s="285"/>
      <c r="V63" s="285"/>
      <c r="W63" s="285"/>
      <c r="X63" s="285"/>
      <c r="Y63" s="285"/>
      <c r="Z63" s="285"/>
      <c r="AA63" s="285"/>
      <c r="AB63" s="285"/>
      <c r="AC63" s="285"/>
      <c r="AD63" s="285"/>
      <c r="AE63" s="285"/>
      <c r="AF63" s="285"/>
      <c r="AG63" s="285"/>
      <c r="AH63" s="285"/>
      <c r="AI63" s="285"/>
      <c r="AJ63" s="285"/>
      <c r="AK63" s="285"/>
      <c r="AL63" s="285"/>
      <c r="AM63" s="285"/>
      <c r="AN63" s="285"/>
      <c r="AO63" s="285"/>
      <c r="AP63" s="285"/>
      <c r="AQ63" s="285"/>
      <c r="AR63" s="285"/>
      <c r="AS63" s="285"/>
      <c r="AT63" s="285"/>
      <c r="AU63" s="285"/>
      <c r="AV63" s="285"/>
      <c r="AW63" s="285"/>
      <c r="AX63" s="285"/>
      <c r="AY63" s="285"/>
      <c r="AZ63" s="285"/>
      <c r="BA63" s="285"/>
      <c r="BB63" s="285"/>
      <c r="BC63" s="285"/>
      <c r="BD63" s="285"/>
      <c r="BE63" s="285"/>
      <c r="BF63" s="285"/>
      <c r="BG63" s="285"/>
      <c r="BH63" s="285"/>
      <c r="BI63" s="285"/>
      <c r="BJ63" s="285"/>
      <c r="BK63" s="285"/>
      <c r="BL63" s="285"/>
      <c r="BM63" s="285"/>
      <c r="BN63" s="285"/>
      <c r="BO63" s="285"/>
      <c r="BP63" s="285"/>
      <c r="BQ63" s="285"/>
      <c r="BR63" s="285"/>
      <c r="BS63" s="285"/>
      <c r="BT63" s="285"/>
      <c r="BU63" s="285"/>
      <c r="BV63" s="285"/>
      <c r="BW63" s="285"/>
      <c r="BX63" s="285"/>
      <c r="BY63" s="285"/>
      <c r="BZ63" s="285"/>
      <c r="CA63" s="285"/>
      <c r="CB63" s="285"/>
      <c r="CC63" s="285"/>
      <c r="CD63" s="285"/>
      <c r="CE63" s="285"/>
      <c r="CF63" s="285"/>
      <c r="CG63" s="285"/>
      <c r="CH63" s="285"/>
      <c r="CI63" s="285"/>
      <c r="CJ63" s="285"/>
      <c r="CK63" s="285"/>
      <c r="CL63" s="285"/>
      <c r="CM63" s="285"/>
      <c r="CN63" s="285"/>
      <c r="CO63" s="285"/>
      <c r="CP63" s="285"/>
      <c r="CQ63" s="285"/>
      <c r="CR63" s="285"/>
      <c r="CS63" s="285"/>
      <c r="CT63" s="285"/>
      <c r="CU63" s="285"/>
      <c r="CV63" s="285"/>
      <c r="CW63" s="285"/>
      <c r="CX63" s="285"/>
      <c r="CY63" s="285"/>
      <c r="CZ63" s="285"/>
      <c r="DA63" s="285"/>
      <c r="DB63" s="285"/>
      <c r="DC63" s="285"/>
      <c r="DD63" s="285"/>
      <c r="DE63" s="285"/>
      <c r="DF63" s="285"/>
      <c r="DG63" s="285"/>
      <c r="DH63" s="285"/>
      <c r="DI63" s="285"/>
      <c r="DJ63" s="285"/>
      <c r="DK63" s="285"/>
      <c r="DL63" s="285"/>
      <c r="DM63" s="285"/>
      <c r="DN63" s="285"/>
      <c r="DO63" s="285"/>
      <c r="DP63" s="285"/>
      <c r="DQ63" s="285"/>
      <c r="DR63" s="285"/>
      <c r="DS63" s="285"/>
      <c r="DT63" s="285"/>
      <c r="DU63" s="285"/>
      <c r="DV63" s="285"/>
      <c r="DW63" s="285"/>
      <c r="DX63" s="285"/>
      <c r="DY63" s="285"/>
      <c r="DZ63" s="285"/>
      <c r="EA63" s="285"/>
      <c r="EB63" s="285"/>
      <c r="EC63" s="285"/>
      <c r="ED63" s="285"/>
      <c r="EE63" s="285"/>
      <c r="EF63" s="285"/>
      <c r="EG63" s="285"/>
      <c r="EH63" s="285"/>
      <c r="EI63" s="285"/>
      <c r="EJ63" s="285"/>
      <c r="EK63" s="285"/>
      <c r="EL63" s="285"/>
      <c r="EM63" s="285"/>
      <c r="EN63" s="285"/>
      <c r="EO63" s="285"/>
      <c r="EP63" s="285"/>
      <c r="EQ63" s="285"/>
      <c r="ER63" s="285"/>
      <c r="ES63" s="285"/>
      <c r="ET63" s="285"/>
      <c r="EU63" s="285"/>
      <c r="EV63" s="285"/>
      <c r="EW63" s="285"/>
      <c r="EX63" s="285"/>
      <c r="EY63" s="285"/>
      <c r="EZ63" s="285"/>
      <c r="FA63" s="285"/>
      <c r="FB63" s="285"/>
      <c r="FC63" s="285"/>
      <c r="FD63" s="285"/>
      <c r="FE63" s="285"/>
      <c r="FF63" s="285"/>
      <c r="FG63" s="285"/>
      <c r="FH63" s="285"/>
      <c r="FI63" s="285"/>
      <c r="FJ63" s="285"/>
      <c r="FK63" s="285"/>
      <c r="FL63" s="285"/>
      <c r="FM63" s="285"/>
      <c r="FN63" s="285"/>
      <c r="FO63" s="285"/>
      <c r="FP63" s="285"/>
      <c r="FQ63" s="285"/>
      <c r="FR63" s="285"/>
      <c r="FS63" s="285"/>
      <c r="FT63" s="285"/>
      <c r="FU63" s="285"/>
      <c r="FV63" s="285"/>
      <c r="FW63" s="285"/>
      <c r="FX63" s="285"/>
      <c r="FY63" s="285"/>
      <c r="FZ63" s="285"/>
      <c r="GA63" s="285"/>
      <c r="GB63" s="285"/>
      <c r="GC63" s="285"/>
      <c r="GD63" s="285"/>
      <c r="GE63" s="285"/>
      <c r="GF63" s="285"/>
      <c r="GG63" s="285"/>
      <c r="GH63" s="285"/>
      <c r="GI63" s="285"/>
      <c r="GJ63" s="285"/>
      <c r="GK63" s="285"/>
      <c r="GL63" s="285"/>
      <c r="GM63" s="285"/>
      <c r="GN63" s="285"/>
      <c r="GO63" s="285"/>
      <c r="GP63" s="285"/>
      <c r="GQ63" s="285"/>
      <c r="GR63" s="285"/>
      <c r="GS63" s="285"/>
      <c r="GT63" s="285"/>
      <c r="GU63" s="285"/>
      <c r="GV63" s="285"/>
      <c r="GW63" s="285"/>
      <c r="GX63" s="285"/>
      <c r="GY63" s="285"/>
      <c r="GZ63" s="285"/>
      <c r="HA63" s="285"/>
      <c r="HB63" s="285"/>
      <c r="HC63" s="285"/>
      <c r="HD63" s="285"/>
      <c r="HE63" s="285"/>
      <c r="HF63" s="285"/>
      <c r="HG63" s="285"/>
      <c r="HH63" s="285"/>
      <c r="HI63" s="285"/>
      <c r="HJ63" s="285"/>
      <c r="HK63" s="285"/>
      <c r="HL63" s="285"/>
      <c r="HM63" s="285"/>
      <c r="HN63" s="285"/>
      <c r="HO63" s="285"/>
      <c r="HP63" s="285"/>
      <c r="HQ63" s="285"/>
      <c r="HR63" s="285"/>
      <c r="HS63" s="285"/>
      <c r="HT63" s="285"/>
      <c r="HU63" s="285"/>
      <c r="HV63" s="285"/>
      <c r="HW63" s="285"/>
      <c r="HX63" s="285"/>
      <c r="HY63" s="285"/>
      <c r="HZ63" s="285"/>
      <c r="IA63" s="285"/>
      <c r="IB63" s="285"/>
      <c r="IC63" s="285"/>
      <c r="ID63" s="285"/>
      <c r="IE63" s="285"/>
      <c r="IF63" s="285"/>
      <c r="IG63" s="285"/>
      <c r="IH63" s="285"/>
      <c r="II63" s="285"/>
      <c r="IJ63" s="285"/>
      <c r="IK63" s="285"/>
      <c r="IL63" s="285"/>
      <c r="IM63" s="285"/>
      <c r="IN63" s="285"/>
      <c r="IO63" s="285"/>
      <c r="IP63" s="285"/>
      <c r="IQ63" s="285"/>
      <c r="IR63" s="285"/>
      <c r="IS63" s="285"/>
      <c r="IT63" s="285"/>
      <c r="IU63" s="285"/>
      <c r="IV63" s="285"/>
    </row>
    <row r="64" spans="1:256" s="286" customFormat="1" ht="13.25" customHeight="1">
      <c r="A64" s="285"/>
      <c r="B64" s="285"/>
      <c r="C64" s="285"/>
      <c r="D64" s="285"/>
      <c r="E64" s="285"/>
      <c r="F64" s="285"/>
      <c r="G64" s="285"/>
      <c r="H64" s="285"/>
      <c r="I64" s="285"/>
      <c r="J64" s="285"/>
      <c r="K64" s="285"/>
      <c r="L64" s="285"/>
      <c r="M64" s="285"/>
      <c r="N64" s="285"/>
      <c r="O64" s="285"/>
      <c r="P64" s="285"/>
      <c r="Q64" s="285"/>
      <c r="R64" s="285"/>
      <c r="S64" s="285"/>
      <c r="T64" s="285"/>
      <c r="U64" s="285"/>
      <c r="V64" s="285"/>
      <c r="W64" s="285"/>
      <c r="X64" s="285"/>
      <c r="Y64" s="285"/>
      <c r="Z64" s="285"/>
      <c r="AA64" s="285"/>
      <c r="AB64" s="285"/>
      <c r="AC64" s="285"/>
      <c r="AD64" s="285"/>
      <c r="AE64" s="285"/>
      <c r="AF64" s="285"/>
      <c r="AG64" s="285"/>
      <c r="AH64" s="285"/>
      <c r="AI64" s="285"/>
      <c r="AJ64" s="285"/>
      <c r="AK64" s="285"/>
      <c r="AL64" s="285"/>
      <c r="AM64" s="285"/>
      <c r="AN64" s="285"/>
      <c r="AO64" s="285"/>
      <c r="AP64" s="285"/>
      <c r="AQ64" s="285"/>
      <c r="AR64" s="285"/>
      <c r="AS64" s="285"/>
      <c r="AT64" s="285"/>
      <c r="AU64" s="285"/>
      <c r="AV64" s="285"/>
      <c r="AW64" s="285"/>
      <c r="AX64" s="285"/>
      <c r="AY64" s="285"/>
      <c r="AZ64" s="285"/>
      <c r="BA64" s="285"/>
      <c r="BB64" s="285"/>
      <c r="BC64" s="285"/>
      <c r="BD64" s="285"/>
      <c r="BE64" s="285"/>
      <c r="BF64" s="285"/>
      <c r="BG64" s="285"/>
      <c r="BH64" s="285"/>
      <c r="BI64" s="285"/>
      <c r="BJ64" s="285"/>
      <c r="BK64" s="285"/>
      <c r="BL64" s="285"/>
      <c r="BM64" s="285"/>
      <c r="BN64" s="285"/>
      <c r="BO64" s="285"/>
      <c r="BP64" s="285"/>
      <c r="BQ64" s="285"/>
      <c r="BR64" s="285"/>
      <c r="BS64" s="285"/>
      <c r="BT64" s="285"/>
      <c r="BU64" s="285"/>
      <c r="BV64" s="285"/>
      <c r="BW64" s="285"/>
      <c r="BX64" s="285"/>
      <c r="BY64" s="285"/>
      <c r="BZ64" s="285"/>
      <c r="CA64" s="285"/>
      <c r="CB64" s="285"/>
      <c r="CC64" s="285"/>
      <c r="CD64" s="285"/>
      <c r="CE64" s="285"/>
      <c r="CF64" s="285"/>
      <c r="CG64" s="285"/>
      <c r="CH64" s="285"/>
      <c r="CI64" s="285"/>
      <c r="CJ64" s="285"/>
      <c r="CK64" s="285"/>
      <c r="CL64" s="285"/>
      <c r="CM64" s="285"/>
      <c r="CN64" s="285"/>
      <c r="CO64" s="285"/>
      <c r="CP64" s="285"/>
      <c r="CQ64" s="285"/>
      <c r="CR64" s="285"/>
      <c r="CS64" s="285"/>
      <c r="CT64" s="285"/>
      <c r="CU64" s="285"/>
      <c r="CV64" s="285"/>
      <c r="CW64" s="285"/>
      <c r="CX64" s="285"/>
      <c r="CY64" s="285"/>
      <c r="CZ64" s="285"/>
      <c r="DA64" s="285"/>
      <c r="DB64" s="285"/>
      <c r="DC64" s="285"/>
      <c r="DD64" s="285"/>
      <c r="DE64" s="285"/>
      <c r="DF64" s="285"/>
      <c r="DG64" s="285"/>
      <c r="DH64" s="285"/>
      <c r="DI64" s="285"/>
      <c r="DJ64" s="285"/>
      <c r="DK64" s="285"/>
      <c r="DL64" s="285"/>
      <c r="DM64" s="285"/>
      <c r="DN64" s="285"/>
      <c r="DO64" s="285"/>
      <c r="DP64" s="285"/>
      <c r="DQ64" s="285"/>
      <c r="DR64" s="285"/>
      <c r="DS64" s="285"/>
      <c r="DT64" s="285"/>
      <c r="DU64" s="285"/>
      <c r="DV64" s="285"/>
      <c r="DW64" s="285"/>
      <c r="DX64" s="285"/>
      <c r="DY64" s="285"/>
      <c r="DZ64" s="285"/>
      <c r="EA64" s="285"/>
      <c r="EB64" s="285"/>
      <c r="EC64" s="285"/>
      <c r="ED64" s="285"/>
      <c r="EE64" s="285"/>
      <c r="EF64" s="285"/>
      <c r="EG64" s="285"/>
      <c r="EH64" s="285"/>
      <c r="EI64" s="285"/>
      <c r="EJ64" s="285"/>
      <c r="EK64" s="285"/>
      <c r="EL64" s="285"/>
      <c r="EM64" s="285"/>
      <c r="EN64" s="285"/>
      <c r="EO64" s="285"/>
      <c r="EP64" s="285"/>
      <c r="EQ64" s="285"/>
      <c r="ER64" s="285"/>
      <c r="ES64" s="285"/>
      <c r="ET64" s="285"/>
      <c r="EU64" s="285"/>
      <c r="EV64" s="285"/>
      <c r="EW64" s="285"/>
      <c r="EX64" s="285"/>
      <c r="EY64" s="285"/>
      <c r="EZ64" s="285"/>
      <c r="FA64" s="285"/>
      <c r="FB64" s="285"/>
      <c r="FC64" s="285"/>
      <c r="FD64" s="285"/>
      <c r="FE64" s="285"/>
      <c r="FF64" s="285"/>
      <c r="FG64" s="285"/>
      <c r="FH64" s="285"/>
      <c r="FI64" s="285"/>
      <c r="FJ64" s="285"/>
      <c r="FK64" s="285"/>
      <c r="FL64" s="285"/>
      <c r="FM64" s="285"/>
      <c r="FN64" s="285"/>
      <c r="FO64" s="285"/>
      <c r="FP64" s="285"/>
      <c r="FQ64" s="285"/>
      <c r="FR64" s="285"/>
      <c r="FS64" s="285"/>
      <c r="FT64" s="285"/>
      <c r="FU64" s="285"/>
      <c r="FV64" s="285"/>
      <c r="FW64" s="285"/>
      <c r="FX64" s="285"/>
      <c r="FY64" s="285"/>
      <c r="FZ64" s="285"/>
      <c r="GA64" s="285"/>
      <c r="GB64" s="285"/>
      <c r="GC64" s="285"/>
      <c r="GD64" s="285"/>
      <c r="GE64" s="285"/>
      <c r="GF64" s="285"/>
      <c r="GG64" s="285"/>
      <c r="GH64" s="285"/>
      <c r="GI64" s="285"/>
      <c r="GJ64" s="285"/>
      <c r="GK64" s="285"/>
      <c r="GL64" s="285"/>
      <c r="GM64" s="285"/>
      <c r="GN64" s="285"/>
      <c r="GO64" s="285"/>
      <c r="GP64" s="285"/>
      <c r="GQ64" s="285"/>
      <c r="GR64" s="285"/>
      <c r="GS64" s="285"/>
      <c r="GT64" s="285"/>
      <c r="GU64" s="285"/>
      <c r="GV64" s="285"/>
      <c r="GW64" s="285"/>
      <c r="GX64" s="285"/>
      <c r="GY64" s="285"/>
      <c r="GZ64" s="285"/>
      <c r="HA64" s="285"/>
      <c r="HB64" s="285"/>
      <c r="HC64" s="285"/>
      <c r="HD64" s="285"/>
      <c r="HE64" s="285"/>
      <c r="HF64" s="285"/>
      <c r="HG64" s="285"/>
      <c r="HH64" s="285"/>
      <c r="HI64" s="285"/>
      <c r="HJ64" s="285"/>
      <c r="HK64" s="285"/>
      <c r="HL64" s="285"/>
      <c r="HM64" s="285"/>
      <c r="HN64" s="285"/>
      <c r="HO64" s="285"/>
      <c r="HP64" s="285"/>
      <c r="HQ64" s="285"/>
      <c r="HR64" s="285"/>
      <c r="HS64" s="285"/>
      <c r="HT64" s="285"/>
      <c r="HU64" s="285"/>
      <c r="HV64" s="285"/>
      <c r="HW64" s="285"/>
      <c r="HX64" s="285"/>
      <c r="HY64" s="285"/>
      <c r="HZ64" s="285"/>
      <c r="IA64" s="285"/>
      <c r="IB64" s="285"/>
      <c r="IC64" s="285"/>
      <c r="ID64" s="285"/>
      <c r="IE64" s="285"/>
      <c r="IF64" s="285"/>
      <c r="IG64" s="285"/>
      <c r="IH64" s="285"/>
      <c r="II64" s="285"/>
      <c r="IJ64" s="285"/>
      <c r="IK64" s="285"/>
      <c r="IL64" s="285"/>
      <c r="IM64" s="285"/>
      <c r="IN64" s="285"/>
      <c r="IO64" s="285"/>
      <c r="IP64" s="285"/>
      <c r="IQ64" s="285"/>
      <c r="IR64" s="285"/>
      <c r="IS64" s="285"/>
      <c r="IT64" s="285"/>
      <c r="IU64" s="285"/>
      <c r="IV64" s="285"/>
    </row>
    <row r="65" spans="1:256" s="286" customFormat="1" ht="13.25" customHeight="1">
      <c r="A65" s="285"/>
      <c r="B65" s="285"/>
      <c r="C65" s="285"/>
      <c r="D65" s="285"/>
      <c r="E65" s="285"/>
      <c r="F65" s="285"/>
      <c r="G65" s="285"/>
      <c r="H65" s="285"/>
      <c r="I65" s="285"/>
      <c r="J65" s="285"/>
      <c r="K65" s="285"/>
      <c r="L65" s="285"/>
      <c r="M65" s="285"/>
      <c r="N65" s="285"/>
      <c r="O65" s="285"/>
      <c r="P65" s="285"/>
      <c r="Q65" s="285"/>
      <c r="R65" s="285"/>
      <c r="S65" s="285"/>
      <c r="T65" s="285"/>
      <c r="U65" s="285"/>
      <c r="V65" s="285"/>
      <c r="W65" s="285"/>
      <c r="X65" s="285"/>
      <c r="Y65" s="285"/>
      <c r="Z65" s="285"/>
      <c r="AA65" s="285"/>
      <c r="AB65" s="285"/>
      <c r="AC65" s="285"/>
      <c r="AD65" s="285"/>
      <c r="AE65" s="285"/>
      <c r="AF65" s="285"/>
      <c r="AG65" s="285"/>
      <c r="AH65" s="285"/>
      <c r="AI65" s="285"/>
      <c r="AJ65" s="285"/>
      <c r="AK65" s="285"/>
      <c r="AL65" s="285"/>
      <c r="AM65" s="285"/>
      <c r="AN65" s="285"/>
      <c r="AO65" s="285"/>
      <c r="AP65" s="285"/>
      <c r="AQ65" s="285"/>
      <c r="AR65" s="285"/>
      <c r="AS65" s="285"/>
      <c r="AT65" s="285"/>
      <c r="AU65" s="285"/>
      <c r="AV65" s="285"/>
      <c r="AW65" s="285"/>
      <c r="AX65" s="285"/>
      <c r="AY65" s="285"/>
      <c r="AZ65" s="285"/>
      <c r="BA65" s="285"/>
      <c r="BB65" s="285"/>
      <c r="BC65" s="285"/>
      <c r="BD65" s="285"/>
      <c r="BE65" s="285"/>
      <c r="BF65" s="285"/>
      <c r="BG65" s="285"/>
      <c r="BH65" s="285"/>
      <c r="BI65" s="285"/>
      <c r="BJ65" s="285"/>
      <c r="BK65" s="285"/>
      <c r="BL65" s="285"/>
      <c r="BM65" s="285"/>
      <c r="BN65" s="285"/>
      <c r="BO65" s="285"/>
      <c r="BP65" s="285"/>
      <c r="BQ65" s="285"/>
      <c r="BR65" s="285"/>
      <c r="BS65" s="285"/>
      <c r="BT65" s="285"/>
      <c r="BU65" s="285"/>
      <c r="BV65" s="285"/>
      <c r="BW65" s="285"/>
      <c r="BX65" s="285"/>
      <c r="BY65" s="285"/>
      <c r="BZ65" s="285"/>
      <c r="CA65" s="285"/>
      <c r="CB65" s="285"/>
      <c r="CC65" s="285"/>
      <c r="CD65" s="285"/>
      <c r="CE65" s="285"/>
      <c r="CF65" s="285"/>
      <c r="CG65" s="285"/>
      <c r="CH65" s="285"/>
      <c r="CI65" s="285"/>
      <c r="CJ65" s="285"/>
      <c r="CK65" s="285"/>
      <c r="CL65" s="285"/>
      <c r="CM65" s="285"/>
      <c r="CN65" s="285"/>
      <c r="CO65" s="285"/>
      <c r="CP65" s="285"/>
      <c r="CQ65" s="285"/>
      <c r="CR65" s="285"/>
      <c r="CS65" s="285"/>
      <c r="CT65" s="285"/>
      <c r="CU65" s="285"/>
      <c r="CV65" s="285"/>
      <c r="CW65" s="285"/>
      <c r="CX65" s="285"/>
      <c r="CY65" s="285"/>
      <c r="CZ65" s="285"/>
      <c r="DA65" s="285"/>
      <c r="DB65" s="285"/>
      <c r="DC65" s="285"/>
      <c r="DD65" s="285"/>
      <c r="DE65" s="285"/>
      <c r="DF65" s="285"/>
      <c r="DG65" s="285"/>
      <c r="DH65" s="285"/>
      <c r="DI65" s="285"/>
      <c r="DJ65" s="285"/>
      <c r="DK65" s="285"/>
      <c r="DL65" s="285"/>
      <c r="DM65" s="285"/>
      <c r="DN65" s="285"/>
      <c r="DO65" s="285"/>
      <c r="DP65" s="285"/>
      <c r="DQ65" s="285"/>
      <c r="DR65" s="285"/>
      <c r="DS65" s="285"/>
      <c r="DT65" s="285"/>
      <c r="DU65" s="285"/>
      <c r="DV65" s="285"/>
      <c r="DW65" s="285"/>
      <c r="DX65" s="285"/>
      <c r="DY65" s="285"/>
      <c r="DZ65" s="285"/>
      <c r="EA65" s="285"/>
      <c r="EB65" s="285"/>
      <c r="EC65" s="285"/>
      <c r="ED65" s="285"/>
      <c r="EE65" s="285"/>
      <c r="EF65" s="285"/>
      <c r="EG65" s="285"/>
      <c r="EH65" s="285"/>
      <c r="EI65" s="285"/>
      <c r="EJ65" s="285"/>
      <c r="EK65" s="285"/>
      <c r="EL65" s="285"/>
      <c r="EM65" s="285"/>
      <c r="EN65" s="285"/>
      <c r="EO65" s="285"/>
      <c r="EP65" s="285"/>
      <c r="EQ65" s="285"/>
      <c r="ER65" s="285"/>
      <c r="ES65" s="285"/>
      <c r="ET65" s="285"/>
      <c r="EU65" s="285"/>
      <c r="EV65" s="285"/>
      <c r="EW65" s="285"/>
      <c r="EX65" s="285"/>
      <c r="EY65" s="285"/>
      <c r="EZ65" s="285"/>
      <c r="FA65" s="285"/>
      <c r="FB65" s="285"/>
      <c r="FC65" s="285"/>
      <c r="FD65" s="285"/>
      <c r="FE65" s="285"/>
      <c r="FF65" s="285"/>
      <c r="FG65" s="285"/>
      <c r="FH65" s="285"/>
      <c r="FI65" s="285"/>
      <c r="FJ65" s="285"/>
      <c r="FK65" s="285"/>
      <c r="FL65" s="285"/>
      <c r="FM65" s="285"/>
      <c r="FN65" s="285"/>
      <c r="FO65" s="285"/>
      <c r="FP65" s="285"/>
      <c r="FQ65" s="285"/>
      <c r="FR65" s="285"/>
      <c r="FS65" s="285"/>
      <c r="FT65" s="285"/>
      <c r="FU65" s="285"/>
      <c r="FV65" s="285"/>
      <c r="FW65" s="285"/>
      <c r="FX65" s="285"/>
      <c r="FY65" s="285"/>
      <c r="FZ65" s="285"/>
      <c r="GA65" s="285"/>
      <c r="GB65" s="285"/>
      <c r="GC65" s="285"/>
      <c r="GD65" s="285"/>
      <c r="GE65" s="285"/>
      <c r="GF65" s="285"/>
      <c r="GG65" s="285"/>
      <c r="GH65" s="285"/>
      <c r="GI65" s="285"/>
      <c r="GJ65" s="285"/>
      <c r="GK65" s="285"/>
      <c r="GL65" s="285"/>
      <c r="GM65" s="285"/>
      <c r="GN65" s="285"/>
      <c r="GO65" s="285"/>
      <c r="GP65" s="285"/>
      <c r="GQ65" s="285"/>
      <c r="GR65" s="285"/>
      <c r="GS65" s="285"/>
      <c r="GT65" s="285"/>
      <c r="GU65" s="285"/>
      <c r="GV65" s="285"/>
      <c r="GW65" s="285"/>
      <c r="GX65" s="285"/>
      <c r="GY65" s="285"/>
      <c r="GZ65" s="285"/>
      <c r="HA65" s="285"/>
      <c r="HB65" s="285"/>
      <c r="HC65" s="285"/>
      <c r="HD65" s="285"/>
      <c r="HE65" s="285"/>
      <c r="HF65" s="285"/>
      <c r="HG65" s="285"/>
      <c r="HH65" s="285"/>
      <c r="HI65" s="285"/>
      <c r="HJ65" s="285"/>
      <c r="HK65" s="285"/>
      <c r="HL65" s="285"/>
      <c r="HM65" s="285"/>
      <c r="HN65" s="285"/>
      <c r="HO65" s="285"/>
      <c r="HP65" s="285"/>
      <c r="HQ65" s="285"/>
      <c r="HR65" s="285"/>
      <c r="HS65" s="285"/>
      <c r="HT65" s="285"/>
      <c r="HU65" s="285"/>
      <c r="HV65" s="285"/>
      <c r="HW65" s="285"/>
      <c r="HX65" s="285"/>
      <c r="HY65" s="285"/>
      <c r="HZ65" s="285"/>
      <c r="IA65" s="285"/>
      <c r="IB65" s="285"/>
      <c r="IC65" s="285"/>
      <c r="ID65" s="285"/>
      <c r="IE65" s="285"/>
      <c r="IF65" s="285"/>
      <c r="IG65" s="285"/>
      <c r="IH65" s="285"/>
      <c r="II65" s="285"/>
      <c r="IJ65" s="285"/>
      <c r="IK65" s="285"/>
      <c r="IL65" s="285"/>
      <c r="IM65" s="285"/>
      <c r="IN65" s="285"/>
      <c r="IO65" s="285"/>
      <c r="IP65" s="285"/>
      <c r="IQ65" s="285"/>
      <c r="IR65" s="285"/>
      <c r="IS65" s="285"/>
      <c r="IT65" s="285"/>
      <c r="IU65" s="285"/>
      <c r="IV65" s="285"/>
    </row>
  </sheetData>
  <pageMargins left="0.75" right="0.75" top="1" bottom="1" header="0.49212600000000001" footer="0.49212600000000001"/>
  <headerFooter>
    <oddFooter>&amp;C&amp;"Helvetica Neue,Regular"&amp;12&amp;K000000&amp;P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53"/>
  <sheetViews>
    <sheetView showGridLines="0" topLeftCell="C1" workbookViewId="0">
      <selection activeCell="D23" sqref="D23"/>
    </sheetView>
  </sheetViews>
  <sheetFormatPr baseColWidth="10" defaultColWidth="8.83203125" defaultRowHeight="13.25" customHeight="1" x14ac:dyDescent="0"/>
  <cols>
    <col min="1" max="2" width="8.83203125" style="171" hidden="1" customWidth="1"/>
    <col min="3" max="3" width="10.6640625" style="171" customWidth="1"/>
    <col min="4" max="4" width="43.6640625" style="171" customWidth="1"/>
    <col min="5" max="5" width="5.6640625" style="171" customWidth="1"/>
    <col min="6" max="6" width="9.6640625" style="171" customWidth="1"/>
    <col min="7" max="9" width="10.6640625" style="171" customWidth="1"/>
    <col min="10" max="15" width="8.83203125" style="171" hidden="1" customWidth="1"/>
    <col min="16" max="16" width="8.5" style="171" customWidth="1"/>
    <col min="17" max="18" width="8.83203125" style="171" hidden="1" customWidth="1"/>
    <col min="19" max="19" width="7.6640625" style="171" customWidth="1"/>
    <col min="20" max="26" width="8.83203125" style="171" hidden="1" customWidth="1"/>
    <col min="27" max="256" width="8.83203125" style="171" customWidth="1"/>
  </cols>
  <sheetData>
    <row r="1" spans="1:27" ht="15" customHeight="1">
      <c r="A1" s="145"/>
      <c r="B1" s="145"/>
      <c r="C1" s="153" t="s">
        <v>114</v>
      </c>
      <c r="D1" s="145"/>
      <c r="E1" s="153" t="s">
        <v>115</v>
      </c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7"/>
      <c r="R1" s="172"/>
      <c r="S1" s="145"/>
      <c r="T1" s="147"/>
      <c r="U1" s="148"/>
      <c r="V1" s="148"/>
      <c r="W1" s="158">
        <v>30.126000000000001</v>
      </c>
      <c r="X1" s="148"/>
      <c r="Y1" s="148"/>
      <c r="Z1" s="289"/>
      <c r="AA1" s="7"/>
    </row>
    <row r="2" spans="1:27" ht="15" customHeight="1">
      <c r="A2" s="145"/>
      <c r="B2" s="145"/>
      <c r="C2" s="153" t="s">
        <v>116</v>
      </c>
      <c r="D2" s="145"/>
      <c r="E2" s="153" t="s">
        <v>117</v>
      </c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7"/>
      <c r="R2" s="172"/>
      <c r="S2" s="145"/>
      <c r="T2" s="147"/>
      <c r="U2" s="148"/>
      <c r="V2" s="148"/>
      <c r="W2" s="148"/>
      <c r="X2" s="148"/>
      <c r="Y2" s="148"/>
      <c r="Z2" s="289"/>
      <c r="AA2" s="7"/>
    </row>
    <row r="3" spans="1:27" ht="15" customHeight="1">
      <c r="A3" s="145"/>
      <c r="B3" s="145"/>
      <c r="C3" s="153" t="s">
        <v>118</v>
      </c>
      <c r="D3" s="145"/>
      <c r="E3" s="153" t="s">
        <v>402</v>
      </c>
      <c r="F3" s="145"/>
      <c r="G3" s="145"/>
      <c r="H3" s="145"/>
      <c r="I3" s="145"/>
      <c r="J3" s="145"/>
      <c r="K3" s="145"/>
      <c r="L3" s="145"/>
      <c r="M3" s="145"/>
      <c r="N3" s="145"/>
      <c r="O3" s="145"/>
      <c r="P3" s="145"/>
      <c r="Q3" s="147"/>
      <c r="R3" s="172"/>
      <c r="S3" s="145"/>
      <c r="T3" s="147"/>
      <c r="U3" s="148"/>
      <c r="V3" s="148"/>
      <c r="W3" s="148"/>
      <c r="X3" s="148"/>
      <c r="Y3" s="148"/>
      <c r="Z3" s="289"/>
      <c r="AA3" s="7"/>
    </row>
    <row r="4" spans="1:27" ht="15" customHeight="1">
      <c r="A4" s="145"/>
      <c r="B4" s="145"/>
      <c r="C4" s="153" t="s">
        <v>100</v>
      </c>
      <c r="D4" s="145"/>
      <c r="E4" s="145"/>
      <c r="F4" s="145"/>
      <c r="G4" s="145"/>
      <c r="H4" s="145"/>
      <c r="I4" s="145"/>
      <c r="J4" s="145"/>
      <c r="K4" s="145"/>
      <c r="L4" s="145"/>
      <c r="M4" s="145"/>
      <c r="N4" s="145"/>
      <c r="O4" s="145"/>
      <c r="P4" s="145"/>
      <c r="Q4" s="147"/>
      <c r="R4" s="172"/>
      <c r="S4" s="145"/>
      <c r="T4" s="147"/>
      <c r="U4" s="148"/>
      <c r="V4" s="148"/>
      <c r="W4" s="148"/>
      <c r="X4" s="148"/>
      <c r="Y4" s="148"/>
      <c r="Z4" s="289"/>
      <c r="AA4" s="7"/>
    </row>
    <row r="5" spans="1:27" ht="15" customHeight="1">
      <c r="A5" s="145"/>
      <c r="B5" s="145"/>
      <c r="C5" s="153" t="s">
        <v>119</v>
      </c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7"/>
      <c r="R5" s="172"/>
      <c r="S5" s="145"/>
      <c r="T5" s="147"/>
      <c r="U5" s="148"/>
      <c r="V5" s="148"/>
      <c r="W5" s="148"/>
      <c r="X5" s="148"/>
      <c r="Y5" s="148"/>
      <c r="Z5" s="289"/>
      <c r="AA5" s="7"/>
    </row>
    <row r="6" spans="1:27" ht="15" customHeight="1">
      <c r="A6" s="145"/>
      <c r="B6" s="145"/>
      <c r="C6" s="145"/>
      <c r="D6" s="145"/>
      <c r="E6" s="145"/>
      <c r="F6" s="145"/>
      <c r="G6" s="145"/>
      <c r="H6" s="145"/>
      <c r="I6" s="145"/>
      <c r="J6" s="145"/>
      <c r="K6" s="145"/>
      <c r="L6" s="145"/>
      <c r="M6" s="145"/>
      <c r="N6" s="145"/>
      <c r="O6" s="145"/>
      <c r="P6" s="145"/>
      <c r="Q6" s="147"/>
      <c r="R6" s="172"/>
      <c r="S6" s="145"/>
      <c r="T6" s="147"/>
      <c r="U6" s="148"/>
      <c r="V6" s="148"/>
      <c r="W6" s="148"/>
      <c r="X6" s="148"/>
      <c r="Y6" s="148"/>
      <c r="Z6" s="289"/>
      <c r="AA6" s="7"/>
    </row>
    <row r="7" spans="1:27" ht="15" customHeight="1">
      <c r="A7" s="173"/>
      <c r="B7" s="173"/>
      <c r="C7" s="174" t="s">
        <v>120</v>
      </c>
      <c r="D7" s="173"/>
      <c r="E7" s="173"/>
      <c r="F7" s="173"/>
      <c r="G7" s="173"/>
      <c r="H7" s="173"/>
      <c r="I7" s="173"/>
      <c r="J7" s="173"/>
      <c r="K7" s="173"/>
      <c r="L7" s="173"/>
      <c r="M7" s="173"/>
      <c r="N7" s="173"/>
      <c r="O7" s="173"/>
      <c r="P7" s="173"/>
      <c r="Q7" s="175"/>
      <c r="R7" s="176"/>
      <c r="S7" s="173"/>
      <c r="T7" s="147"/>
      <c r="U7" s="148"/>
      <c r="V7" s="148"/>
      <c r="W7" s="148"/>
      <c r="X7" s="148"/>
      <c r="Y7" s="148"/>
      <c r="Z7" s="289"/>
      <c r="AA7" s="7"/>
    </row>
    <row r="8" spans="1:27" ht="13.75" customHeight="1">
      <c r="A8" s="177" t="s">
        <v>121</v>
      </c>
      <c r="B8" s="177" t="s">
        <v>122</v>
      </c>
      <c r="C8" s="178" t="s">
        <v>123</v>
      </c>
      <c r="D8" s="179" t="s">
        <v>124</v>
      </c>
      <c r="E8" s="179" t="s">
        <v>125</v>
      </c>
      <c r="F8" s="179" t="s">
        <v>126</v>
      </c>
      <c r="G8" s="179" t="s">
        <v>43</v>
      </c>
      <c r="H8" s="179" t="s">
        <v>127</v>
      </c>
      <c r="I8" s="179" t="s">
        <v>128</v>
      </c>
      <c r="J8" s="180"/>
      <c r="K8" s="180"/>
      <c r="L8" s="180"/>
      <c r="M8" s="180"/>
      <c r="N8" s="180"/>
      <c r="O8" s="180"/>
      <c r="P8" s="179" t="s">
        <v>129</v>
      </c>
      <c r="Q8" s="181"/>
      <c r="R8" s="181"/>
      <c r="S8" s="182" t="s">
        <v>130</v>
      </c>
      <c r="T8" s="183"/>
      <c r="U8" s="184"/>
      <c r="V8" s="184"/>
      <c r="W8" s="184"/>
      <c r="X8" s="184"/>
      <c r="Y8" s="184"/>
      <c r="Z8" s="290"/>
      <c r="AA8" s="7"/>
    </row>
    <row r="9" spans="1:27" ht="13.75" customHeight="1">
      <c r="A9" s="185"/>
      <c r="B9" s="185"/>
      <c r="C9" s="186"/>
      <c r="D9" s="187" t="s">
        <v>131</v>
      </c>
      <c r="E9" s="185"/>
      <c r="F9" s="188"/>
      <c r="G9" s="189"/>
      <c r="H9" s="189"/>
      <c r="I9" s="189"/>
      <c r="J9" s="185"/>
      <c r="K9" s="185"/>
      <c r="L9" s="185"/>
      <c r="M9" s="185"/>
      <c r="N9" s="185"/>
      <c r="O9" s="185"/>
      <c r="P9" s="185"/>
      <c r="Q9" s="190"/>
      <c r="R9" s="190"/>
      <c r="S9" s="185"/>
      <c r="T9" s="163"/>
      <c r="U9" s="163"/>
      <c r="V9" s="163"/>
      <c r="W9" s="163"/>
      <c r="X9" s="163"/>
      <c r="Y9" s="163"/>
      <c r="Z9" s="291"/>
      <c r="AA9" s="7"/>
    </row>
    <row r="10" spans="1:27" ht="13.75" customHeight="1">
      <c r="A10" s="191"/>
      <c r="B10" s="191"/>
      <c r="C10" s="191"/>
      <c r="D10" s="192" t="s">
        <v>132</v>
      </c>
      <c r="E10" s="191"/>
      <c r="F10" s="193"/>
      <c r="G10" s="194"/>
      <c r="H10" s="194"/>
      <c r="I10" s="194"/>
      <c r="J10" s="191"/>
      <c r="K10" s="191"/>
      <c r="L10" s="191"/>
      <c r="M10" s="191"/>
      <c r="N10" s="191"/>
      <c r="O10" s="191"/>
      <c r="P10" s="191"/>
      <c r="Q10" s="163"/>
      <c r="R10" s="163"/>
      <c r="S10" s="191"/>
      <c r="T10" s="163"/>
      <c r="U10" s="163"/>
      <c r="V10" s="163"/>
      <c r="W10" s="163"/>
      <c r="X10" s="163"/>
      <c r="Y10" s="163"/>
      <c r="Z10" s="291"/>
      <c r="AA10" s="7"/>
    </row>
    <row r="11" spans="1:27" ht="25" customHeight="1">
      <c r="A11" s="195"/>
      <c r="B11" s="196" t="s">
        <v>133</v>
      </c>
      <c r="C11" s="197" t="s">
        <v>134</v>
      </c>
      <c r="D11" s="196" t="s">
        <v>135</v>
      </c>
      <c r="E11" s="196" t="s">
        <v>136</v>
      </c>
      <c r="F11" s="198">
        <v>4.0199999999999996</v>
      </c>
      <c r="G11" s="199">
        <v>0</v>
      </c>
      <c r="H11" s="199"/>
      <c r="I11" s="199">
        <f>ROUND(F11*(G11+H11),2)</f>
        <v>0</v>
      </c>
      <c r="J11" s="200">
        <f>ROUND(F11*(N11),2)</f>
        <v>87.44</v>
      </c>
      <c r="K11" s="201">
        <f>ROUND(F11*(O11),2)</f>
        <v>0</v>
      </c>
      <c r="L11" s="202">
        <f>ROUND(F11*(G11+H11),2)</f>
        <v>0</v>
      </c>
      <c r="M11" s="169"/>
      <c r="N11" s="202">
        <v>21.75</v>
      </c>
      <c r="O11" s="169"/>
      <c r="P11" s="193">
        <f>ROUND(F11*(R11),3)</f>
        <v>0</v>
      </c>
      <c r="Q11" s="157"/>
      <c r="R11" s="157">
        <v>0</v>
      </c>
      <c r="S11" s="193">
        <f>ROUND(F11*(X11),3)</f>
        <v>0</v>
      </c>
      <c r="T11" s="148"/>
      <c r="U11" s="148"/>
      <c r="V11" s="148"/>
      <c r="W11" s="148"/>
      <c r="X11" s="158">
        <v>0</v>
      </c>
      <c r="Y11" s="148"/>
      <c r="Z11" s="292">
        <v>0</v>
      </c>
      <c r="AA11" s="7"/>
    </row>
    <row r="12" spans="1:27" ht="25" customHeight="1">
      <c r="A12" s="195"/>
      <c r="B12" s="196" t="s">
        <v>133</v>
      </c>
      <c r="C12" s="197" t="s">
        <v>137</v>
      </c>
      <c r="D12" s="196" t="s">
        <v>138</v>
      </c>
      <c r="E12" s="196" t="s">
        <v>136</v>
      </c>
      <c r="F12" s="198">
        <v>4.0199999999999996</v>
      </c>
      <c r="G12" s="199">
        <v>0</v>
      </c>
      <c r="H12" s="199"/>
      <c r="I12" s="199">
        <f>ROUND(F12*(G12+H12),2)</f>
        <v>0</v>
      </c>
      <c r="J12" s="200">
        <f>ROUND(F12*(N12),2)</f>
        <v>30.15</v>
      </c>
      <c r="K12" s="201">
        <f>ROUND(F12*(O12),2)</f>
        <v>0</v>
      </c>
      <c r="L12" s="202">
        <f>ROUND(F12*(G12+H12),2)</f>
        <v>0</v>
      </c>
      <c r="M12" s="169"/>
      <c r="N12" s="202">
        <v>7.5</v>
      </c>
      <c r="O12" s="169"/>
      <c r="P12" s="193">
        <f>ROUND(F12*(R12),3)</f>
        <v>0</v>
      </c>
      <c r="Q12" s="157"/>
      <c r="R12" s="157">
        <v>0</v>
      </c>
      <c r="S12" s="193">
        <f>ROUND(F12*(X12),3)</f>
        <v>0</v>
      </c>
      <c r="T12" s="148"/>
      <c r="U12" s="148"/>
      <c r="V12" s="148"/>
      <c r="W12" s="148"/>
      <c r="X12" s="158">
        <v>0</v>
      </c>
      <c r="Y12" s="148"/>
      <c r="Z12" s="292">
        <v>0</v>
      </c>
      <c r="AA12" s="7"/>
    </row>
    <row r="13" spans="1:27" ht="25" customHeight="1">
      <c r="A13" s="195"/>
      <c r="B13" s="196" t="s">
        <v>133</v>
      </c>
      <c r="C13" s="197" t="s">
        <v>139</v>
      </c>
      <c r="D13" s="196" t="s">
        <v>140</v>
      </c>
      <c r="E13" s="196" t="s">
        <v>136</v>
      </c>
      <c r="F13" s="198">
        <v>4.0199999999999996</v>
      </c>
      <c r="G13" s="199">
        <v>0</v>
      </c>
      <c r="H13" s="199"/>
      <c r="I13" s="199">
        <f>ROUND(F13*(G13+H13),2)</f>
        <v>0</v>
      </c>
      <c r="J13" s="200">
        <f>ROUND(F13*(N13),2)</f>
        <v>45.23</v>
      </c>
      <c r="K13" s="201">
        <f>ROUND(F13*(O13),2)</f>
        <v>0</v>
      </c>
      <c r="L13" s="202">
        <f>ROUND(F13*(G13+H13),2)</f>
        <v>0</v>
      </c>
      <c r="M13" s="169"/>
      <c r="N13" s="202">
        <v>11.25</v>
      </c>
      <c r="O13" s="169"/>
      <c r="P13" s="193">
        <f>ROUND(F13*(R13),3)</f>
        <v>0</v>
      </c>
      <c r="Q13" s="157"/>
      <c r="R13" s="157">
        <v>0</v>
      </c>
      <c r="S13" s="193">
        <f>ROUND(F13*(X13),3)</f>
        <v>0</v>
      </c>
      <c r="T13" s="148"/>
      <c r="U13" s="148"/>
      <c r="V13" s="148"/>
      <c r="W13" s="148"/>
      <c r="X13" s="158">
        <v>0</v>
      </c>
      <c r="Y13" s="148"/>
      <c r="Z13" s="292">
        <v>0</v>
      </c>
      <c r="AA13" s="7"/>
    </row>
    <row r="14" spans="1:27" ht="13.75" customHeight="1">
      <c r="A14" s="191"/>
      <c r="B14" s="191"/>
      <c r="C14" s="191"/>
      <c r="D14" s="192" t="s">
        <v>132</v>
      </c>
      <c r="E14" s="191"/>
      <c r="F14" s="193"/>
      <c r="G14" s="203">
        <f>ROUND((SUM(L10:L13))/1,2)</f>
        <v>0</v>
      </c>
      <c r="H14" s="203">
        <f>ROUND((SUM(M10:M13))/1,2)</f>
        <v>0</v>
      </c>
      <c r="I14" s="203">
        <f>ROUND((SUM(I10:I13))/1,2)</f>
        <v>0</v>
      </c>
      <c r="J14" s="191"/>
      <c r="K14" s="191"/>
      <c r="L14" s="204">
        <f>ROUND((SUM(L10:L13))/1,2)</f>
        <v>0</v>
      </c>
      <c r="M14" s="204">
        <f>ROUND((SUM(M10:M13))/1,2)</f>
        <v>0</v>
      </c>
      <c r="N14" s="191"/>
      <c r="O14" s="191"/>
      <c r="P14" s="205">
        <f>ROUND((SUM(P10:P13))/1,2)</f>
        <v>0</v>
      </c>
      <c r="Q14" s="163"/>
      <c r="R14" s="163"/>
      <c r="S14" s="205">
        <f>ROUND((SUM(S10:S13))/1,2)</f>
        <v>0</v>
      </c>
      <c r="T14" s="163"/>
      <c r="U14" s="163"/>
      <c r="V14" s="163"/>
      <c r="W14" s="163"/>
      <c r="X14" s="163"/>
      <c r="Y14" s="163"/>
      <c r="Z14" s="291"/>
      <c r="AA14" s="7"/>
    </row>
    <row r="15" spans="1:27" ht="15" customHeight="1">
      <c r="A15" s="169"/>
      <c r="B15" s="169"/>
      <c r="C15" s="169"/>
      <c r="D15" s="169"/>
      <c r="E15" s="169"/>
      <c r="F15" s="201"/>
      <c r="G15" s="170"/>
      <c r="H15" s="170"/>
      <c r="I15" s="170"/>
      <c r="J15" s="169"/>
      <c r="K15" s="169"/>
      <c r="L15" s="169"/>
      <c r="M15" s="169"/>
      <c r="N15" s="169"/>
      <c r="O15" s="169"/>
      <c r="P15" s="169"/>
      <c r="Q15" s="148"/>
      <c r="R15" s="148"/>
      <c r="S15" s="169"/>
      <c r="T15" s="148"/>
      <c r="U15" s="148"/>
      <c r="V15" s="148"/>
      <c r="W15" s="148"/>
      <c r="X15" s="148"/>
      <c r="Y15" s="148"/>
      <c r="Z15" s="289"/>
      <c r="AA15" s="7"/>
    </row>
    <row r="16" spans="1:27" ht="13.75" customHeight="1">
      <c r="A16" s="191"/>
      <c r="B16" s="191"/>
      <c r="C16" s="191"/>
      <c r="D16" s="192" t="s">
        <v>141</v>
      </c>
      <c r="E16" s="191"/>
      <c r="F16" s="193"/>
      <c r="G16" s="194"/>
      <c r="H16" s="194"/>
      <c r="I16" s="194"/>
      <c r="J16" s="191"/>
      <c r="K16" s="191"/>
      <c r="L16" s="191"/>
      <c r="M16" s="191"/>
      <c r="N16" s="191"/>
      <c r="O16" s="191"/>
      <c r="P16" s="191"/>
      <c r="Q16" s="163"/>
      <c r="R16" s="163"/>
      <c r="S16" s="191"/>
      <c r="T16" s="163"/>
      <c r="U16" s="163"/>
      <c r="V16" s="163"/>
      <c r="W16" s="163"/>
      <c r="X16" s="163"/>
      <c r="Y16" s="163"/>
      <c r="Z16" s="291"/>
      <c r="AA16" s="7"/>
    </row>
    <row r="17" spans="1:27" ht="25" customHeight="1">
      <c r="A17" s="195"/>
      <c r="B17" s="196" t="s">
        <v>142</v>
      </c>
      <c r="C17" s="197" t="s">
        <v>143</v>
      </c>
      <c r="D17" s="196" t="s">
        <v>144</v>
      </c>
      <c r="E17" s="196" t="s">
        <v>136</v>
      </c>
      <c r="F17" s="198">
        <v>4.0199999999999996</v>
      </c>
      <c r="G17" s="199">
        <v>0</v>
      </c>
      <c r="H17" s="199"/>
      <c r="I17" s="199">
        <f>ROUND(F17*(G17+H17),2)</f>
        <v>0</v>
      </c>
      <c r="J17" s="200">
        <f>ROUND(F17*(N17),2)</f>
        <v>554.76</v>
      </c>
      <c r="K17" s="201">
        <f>ROUND(F17*(O17),2)</f>
        <v>0</v>
      </c>
      <c r="L17" s="202">
        <f>ROUND(F17*(G17+H17),2)</f>
        <v>0</v>
      </c>
      <c r="M17" s="169"/>
      <c r="N17" s="202">
        <v>138</v>
      </c>
      <c r="O17" s="169"/>
      <c r="P17" s="193">
        <f>ROUND(F17*(R17),3)</f>
        <v>9.7260000000000009</v>
      </c>
      <c r="Q17" s="157"/>
      <c r="R17" s="157">
        <v>2.4193210559999998</v>
      </c>
      <c r="S17" s="193">
        <f>ROUND(F17*(X17),3)</f>
        <v>0</v>
      </c>
      <c r="T17" s="148"/>
      <c r="U17" s="148"/>
      <c r="V17" s="148"/>
      <c r="W17" s="148"/>
      <c r="X17" s="158">
        <v>0</v>
      </c>
      <c r="Y17" s="148"/>
      <c r="Z17" s="292">
        <v>0</v>
      </c>
      <c r="AA17" s="7"/>
    </row>
    <row r="18" spans="1:27" ht="13.75" customHeight="1">
      <c r="A18" s="191"/>
      <c r="B18" s="191"/>
      <c r="C18" s="191"/>
      <c r="D18" s="192" t="s">
        <v>141</v>
      </c>
      <c r="E18" s="191"/>
      <c r="F18" s="193"/>
      <c r="G18" s="203">
        <f>ROUND((SUM(L16:L17))/1,2)</f>
        <v>0</v>
      </c>
      <c r="H18" s="203">
        <f>ROUND((SUM(M16:M17))/1,2)</f>
        <v>0</v>
      </c>
      <c r="I18" s="203">
        <f>ROUND((SUM(I16:I17))/1,2)</f>
        <v>0</v>
      </c>
      <c r="J18" s="191"/>
      <c r="K18" s="191"/>
      <c r="L18" s="204">
        <f>ROUND((SUM(L16:L17))/1,2)</f>
        <v>0</v>
      </c>
      <c r="M18" s="204">
        <f>ROUND((SUM(M16:M17))/1,2)</f>
        <v>0</v>
      </c>
      <c r="N18" s="191"/>
      <c r="O18" s="191"/>
      <c r="P18" s="205">
        <f>ROUND((SUM(P16:P17))/1,2)</f>
        <v>9.73</v>
      </c>
      <c r="Q18" s="163"/>
      <c r="R18" s="163"/>
      <c r="S18" s="205">
        <f>ROUND((SUM(S16:S17))/1,2)</f>
        <v>0</v>
      </c>
      <c r="T18" s="163"/>
      <c r="U18" s="163"/>
      <c r="V18" s="163"/>
      <c r="W18" s="163"/>
      <c r="X18" s="163"/>
      <c r="Y18" s="163"/>
      <c r="Z18" s="291"/>
      <c r="AA18" s="7"/>
    </row>
    <row r="19" spans="1:27" ht="15" customHeight="1">
      <c r="A19" s="169"/>
      <c r="B19" s="169"/>
      <c r="C19" s="169"/>
      <c r="D19" s="169"/>
      <c r="E19" s="169"/>
      <c r="F19" s="201"/>
      <c r="G19" s="170"/>
      <c r="H19" s="170"/>
      <c r="I19" s="170"/>
      <c r="J19" s="169"/>
      <c r="K19" s="169"/>
      <c r="L19" s="169"/>
      <c r="M19" s="169"/>
      <c r="N19" s="169"/>
      <c r="O19" s="169"/>
      <c r="P19" s="169"/>
      <c r="Q19" s="148"/>
      <c r="R19" s="148"/>
      <c r="S19" s="169"/>
      <c r="T19" s="148"/>
      <c r="U19" s="148"/>
      <c r="V19" s="148"/>
      <c r="W19" s="148"/>
      <c r="X19" s="148"/>
      <c r="Y19" s="148"/>
      <c r="Z19" s="289"/>
      <c r="AA19" s="7"/>
    </row>
    <row r="20" spans="1:27" ht="13.75" customHeight="1">
      <c r="A20" s="191"/>
      <c r="B20" s="191"/>
      <c r="C20" s="191"/>
      <c r="D20" s="192" t="s">
        <v>145</v>
      </c>
      <c r="E20" s="191"/>
      <c r="F20" s="193"/>
      <c r="G20" s="194"/>
      <c r="H20" s="194"/>
      <c r="I20" s="194"/>
      <c r="J20" s="191"/>
      <c r="K20" s="191"/>
      <c r="L20" s="191"/>
      <c r="M20" s="191"/>
      <c r="N20" s="191"/>
      <c r="O20" s="191"/>
      <c r="P20" s="191"/>
      <c r="Q20" s="163"/>
      <c r="R20" s="163"/>
      <c r="S20" s="191"/>
      <c r="T20" s="163"/>
      <c r="U20" s="163"/>
      <c r="V20" s="163"/>
      <c r="W20" s="163"/>
      <c r="X20" s="163"/>
      <c r="Y20" s="163"/>
      <c r="Z20" s="291"/>
      <c r="AA20" s="7"/>
    </row>
    <row r="21" spans="1:27" ht="25" customHeight="1">
      <c r="A21" s="195"/>
      <c r="B21" s="196" t="s">
        <v>146</v>
      </c>
      <c r="C21" s="197" t="s">
        <v>147</v>
      </c>
      <c r="D21" s="196" t="s">
        <v>148</v>
      </c>
      <c r="E21" s="196" t="s">
        <v>149</v>
      </c>
      <c r="F21" s="198">
        <v>17</v>
      </c>
      <c r="G21" s="199">
        <v>0</v>
      </c>
      <c r="H21" s="199"/>
      <c r="I21" s="199">
        <f>ROUND(F21*(G21+H21),2)</f>
        <v>0</v>
      </c>
      <c r="J21" s="200">
        <f>ROUND(F21*(N21),2)</f>
        <v>114.58</v>
      </c>
      <c r="K21" s="201">
        <f>ROUND(F21*(O21),2)</f>
        <v>0</v>
      </c>
      <c r="L21" s="202">
        <f>ROUND(F21*(G21+H21),2)</f>
        <v>0</v>
      </c>
      <c r="M21" s="169"/>
      <c r="N21" s="202">
        <v>6.74</v>
      </c>
      <c r="O21" s="169"/>
      <c r="P21" s="193">
        <f>ROUND(F21*(R21),3)</f>
        <v>0.11899999999999999</v>
      </c>
      <c r="Q21" s="157"/>
      <c r="R21" s="157">
        <v>7.0200000000000002E-3</v>
      </c>
      <c r="S21" s="193">
        <f>ROUND(F21*(X21),3)</f>
        <v>0</v>
      </c>
      <c r="T21" s="148"/>
      <c r="U21" s="148"/>
      <c r="V21" s="148"/>
      <c r="W21" s="148"/>
      <c r="X21" s="158">
        <v>0</v>
      </c>
      <c r="Y21" s="148"/>
      <c r="Z21" s="292">
        <v>0</v>
      </c>
      <c r="AA21" s="7"/>
    </row>
    <row r="22" spans="1:27" ht="25" customHeight="1">
      <c r="A22" s="195"/>
      <c r="B22" s="196" t="s">
        <v>150</v>
      </c>
      <c r="C22" s="197" t="s">
        <v>151</v>
      </c>
      <c r="D22" s="196" t="s">
        <v>152</v>
      </c>
      <c r="E22" s="196" t="s">
        <v>149</v>
      </c>
      <c r="F22" s="198">
        <v>6</v>
      </c>
      <c r="G22" s="199"/>
      <c r="H22" s="199">
        <v>0</v>
      </c>
      <c r="I22" s="199">
        <f>ROUND(F22*(G22+H22),2)</f>
        <v>0</v>
      </c>
      <c r="J22" s="200">
        <f>ROUND(F22*(N22),2)</f>
        <v>315</v>
      </c>
      <c r="K22" s="201">
        <f>ROUND(F22*(O22),2)</f>
        <v>0</v>
      </c>
      <c r="L22" s="169"/>
      <c r="M22" s="202">
        <f>ROUND(F22*(G22+H22),2)</f>
        <v>0</v>
      </c>
      <c r="N22" s="202">
        <v>52.5</v>
      </c>
      <c r="O22" s="169"/>
      <c r="P22" s="193">
        <f>ROUND(F22*(R22),3)</f>
        <v>3.5999999999999997E-2</v>
      </c>
      <c r="Q22" s="157"/>
      <c r="R22" s="157">
        <v>6.0000000000000001E-3</v>
      </c>
      <c r="S22" s="193">
        <f>ROUND(F22*(X22),3)</f>
        <v>0</v>
      </c>
      <c r="T22" s="148"/>
      <c r="U22" s="148"/>
      <c r="V22" s="148"/>
      <c r="W22" s="148"/>
      <c r="X22" s="158">
        <v>0</v>
      </c>
      <c r="Y22" s="148"/>
      <c r="Z22" s="292">
        <v>0</v>
      </c>
      <c r="AA22" s="7"/>
    </row>
    <row r="23" spans="1:27" ht="25" customHeight="1">
      <c r="A23" s="195"/>
      <c r="B23" s="196" t="s">
        <v>150</v>
      </c>
      <c r="C23" s="197" t="s">
        <v>153</v>
      </c>
      <c r="D23" s="196" t="s">
        <v>154</v>
      </c>
      <c r="E23" s="196" t="s">
        <v>149</v>
      </c>
      <c r="F23" s="198">
        <v>11</v>
      </c>
      <c r="G23" s="199"/>
      <c r="H23" s="199">
        <v>0</v>
      </c>
      <c r="I23" s="199">
        <f>ROUND(F23*(G23+H23),2)</f>
        <v>0</v>
      </c>
      <c r="J23" s="200">
        <f>ROUND(F23*(N23),2)</f>
        <v>660</v>
      </c>
      <c r="K23" s="201">
        <f>ROUND(F23*(O23),2)</f>
        <v>0</v>
      </c>
      <c r="L23" s="169"/>
      <c r="M23" s="202">
        <f>ROUND(F23*(G23+H23),2)</f>
        <v>0</v>
      </c>
      <c r="N23" s="202">
        <v>60</v>
      </c>
      <c r="O23" s="169"/>
      <c r="P23" s="193">
        <f>ROUND(F23*(R23),3)</f>
        <v>0.10299999999999999</v>
      </c>
      <c r="Q23" s="157"/>
      <c r="R23" s="157">
        <v>9.4000000000000004E-3</v>
      </c>
      <c r="S23" s="193">
        <f>ROUND(F23*(X23),3)</f>
        <v>0</v>
      </c>
      <c r="T23" s="148"/>
      <c r="U23" s="148"/>
      <c r="V23" s="148"/>
      <c r="W23" s="148"/>
      <c r="X23" s="158">
        <v>0</v>
      </c>
      <c r="Y23" s="148"/>
      <c r="Z23" s="292">
        <v>0</v>
      </c>
      <c r="AA23" s="7"/>
    </row>
    <row r="24" spans="1:27" ht="13.75" customHeight="1">
      <c r="A24" s="191"/>
      <c r="B24" s="191"/>
      <c r="C24" s="191"/>
      <c r="D24" s="192" t="s">
        <v>145</v>
      </c>
      <c r="E24" s="191"/>
      <c r="F24" s="193"/>
      <c r="G24" s="203">
        <f>ROUND((SUM(L20:L23))/1,2)</f>
        <v>0</v>
      </c>
      <c r="H24" s="203">
        <f>ROUND((SUM(M20:M23))/1,2)</f>
        <v>0</v>
      </c>
      <c r="I24" s="203">
        <f>ROUND((SUM(I20:I23))/1,2)</f>
        <v>0</v>
      </c>
      <c r="J24" s="191"/>
      <c r="K24" s="191"/>
      <c r="L24" s="204">
        <f>ROUND((SUM(L20:L23))/1,2)</f>
        <v>0</v>
      </c>
      <c r="M24" s="204">
        <f>ROUND((SUM(M20:M23))/1,2)</f>
        <v>0</v>
      </c>
      <c r="N24" s="191"/>
      <c r="O24" s="191"/>
      <c r="P24" s="205">
        <f>ROUND((SUM(P20:P23))/1,2)</f>
        <v>0.26</v>
      </c>
      <c r="Q24" s="163"/>
      <c r="R24" s="163"/>
      <c r="S24" s="205">
        <f>ROUND((SUM(S20:S23))/1,2)</f>
        <v>0</v>
      </c>
      <c r="T24" s="163"/>
      <c r="U24" s="163"/>
      <c r="V24" s="163"/>
      <c r="W24" s="163"/>
      <c r="X24" s="163"/>
      <c r="Y24" s="163"/>
      <c r="Z24" s="291"/>
      <c r="AA24" s="7"/>
    </row>
    <row r="25" spans="1:27" ht="15" customHeight="1">
      <c r="A25" s="169"/>
      <c r="B25" s="169"/>
      <c r="C25" s="169"/>
      <c r="D25" s="169"/>
      <c r="E25" s="169"/>
      <c r="F25" s="201"/>
      <c r="G25" s="170"/>
      <c r="H25" s="170"/>
      <c r="I25" s="170"/>
      <c r="J25" s="169"/>
      <c r="K25" s="169"/>
      <c r="L25" s="169"/>
      <c r="M25" s="169"/>
      <c r="N25" s="169"/>
      <c r="O25" s="169"/>
      <c r="P25" s="169"/>
      <c r="Q25" s="148"/>
      <c r="R25" s="148"/>
      <c r="S25" s="169"/>
      <c r="T25" s="148"/>
      <c r="U25" s="148"/>
      <c r="V25" s="148"/>
      <c r="W25" s="148"/>
      <c r="X25" s="148"/>
      <c r="Y25" s="148"/>
      <c r="Z25" s="289"/>
      <c r="AA25" s="7"/>
    </row>
    <row r="26" spans="1:27" ht="13.75" customHeight="1">
      <c r="A26" s="191"/>
      <c r="B26" s="191"/>
      <c r="C26" s="191"/>
      <c r="D26" s="192" t="s">
        <v>155</v>
      </c>
      <c r="E26" s="191"/>
      <c r="F26" s="193"/>
      <c r="G26" s="194"/>
      <c r="H26" s="194"/>
      <c r="I26" s="194"/>
      <c r="J26" s="191"/>
      <c r="K26" s="191"/>
      <c r="L26" s="191"/>
      <c r="M26" s="191"/>
      <c r="N26" s="191"/>
      <c r="O26" s="191"/>
      <c r="P26" s="191"/>
      <c r="Q26" s="163"/>
      <c r="R26" s="163"/>
      <c r="S26" s="191"/>
      <c r="T26" s="163"/>
      <c r="U26" s="163"/>
      <c r="V26" s="163"/>
      <c r="W26" s="163"/>
      <c r="X26" s="163"/>
      <c r="Y26" s="163"/>
      <c r="Z26" s="291"/>
      <c r="AA26" s="7"/>
    </row>
    <row r="27" spans="1:27" ht="25" customHeight="1">
      <c r="A27" s="195"/>
      <c r="B27" s="196" t="s">
        <v>146</v>
      </c>
      <c r="C27" s="197" t="s">
        <v>156</v>
      </c>
      <c r="D27" s="196" t="s">
        <v>157</v>
      </c>
      <c r="E27" s="196" t="s">
        <v>158</v>
      </c>
      <c r="F27" s="198">
        <v>10</v>
      </c>
      <c r="G27" s="199">
        <v>0</v>
      </c>
      <c r="H27" s="199"/>
      <c r="I27" s="199">
        <f>ROUND(F27*(G27+H27),2)</f>
        <v>0</v>
      </c>
      <c r="J27" s="200">
        <f>ROUND(F27*(N27),2)</f>
        <v>258.39999999999998</v>
      </c>
      <c r="K27" s="201">
        <f>ROUND(F27*(O27),2)</f>
        <v>0</v>
      </c>
      <c r="L27" s="202">
        <f>ROUND(F27*(G27+H27),2)</f>
        <v>0</v>
      </c>
      <c r="M27" s="169"/>
      <c r="N27" s="202">
        <v>25.84</v>
      </c>
      <c r="O27" s="169"/>
      <c r="P27" s="193">
        <f>ROUND(F27*(R27),3)</f>
        <v>0</v>
      </c>
      <c r="Q27" s="157"/>
      <c r="R27" s="157">
        <v>0</v>
      </c>
      <c r="S27" s="193">
        <f>ROUND(F27*(X27),3)</f>
        <v>0</v>
      </c>
      <c r="T27" s="148"/>
      <c r="U27" s="148"/>
      <c r="V27" s="148"/>
      <c r="W27" s="148"/>
      <c r="X27" s="158">
        <v>0</v>
      </c>
      <c r="Y27" s="148"/>
      <c r="Z27" s="292">
        <v>0</v>
      </c>
      <c r="AA27" s="7"/>
    </row>
    <row r="28" spans="1:27" ht="13.75" customHeight="1">
      <c r="A28" s="191"/>
      <c r="B28" s="191"/>
      <c r="C28" s="191"/>
      <c r="D28" s="192" t="s">
        <v>155</v>
      </c>
      <c r="E28" s="191"/>
      <c r="F28" s="193"/>
      <c r="G28" s="203">
        <f>ROUND((SUM(L26:L27))/1,2)</f>
        <v>0</v>
      </c>
      <c r="H28" s="203">
        <f>ROUND((SUM(M26:M27))/1,2)</f>
        <v>0</v>
      </c>
      <c r="I28" s="203">
        <f>ROUND((SUM(I26:I27))/1,2)</f>
        <v>0</v>
      </c>
      <c r="J28" s="191"/>
      <c r="K28" s="191"/>
      <c r="L28" s="204">
        <f>ROUND((SUM(L26:L27))/1,2)</f>
        <v>0</v>
      </c>
      <c r="M28" s="204">
        <f>ROUND((SUM(M26:M27))/1,2)</f>
        <v>0</v>
      </c>
      <c r="N28" s="191"/>
      <c r="O28" s="191"/>
      <c r="P28" s="205">
        <f>ROUND((SUM(P26:P27))/1,2)</f>
        <v>0</v>
      </c>
      <c r="Q28" s="163"/>
      <c r="R28" s="163"/>
      <c r="S28" s="205">
        <f>ROUND((SUM(S26:S27))/1,2)</f>
        <v>0</v>
      </c>
      <c r="T28" s="163"/>
      <c r="U28" s="163"/>
      <c r="V28" s="163"/>
      <c r="W28" s="163"/>
      <c r="X28" s="163"/>
      <c r="Y28" s="163"/>
      <c r="Z28" s="291"/>
      <c r="AA28" s="7"/>
    </row>
    <row r="29" spans="1:27" ht="15" customHeight="1">
      <c r="A29" s="169"/>
      <c r="B29" s="169"/>
      <c r="C29" s="169"/>
      <c r="D29" s="169"/>
      <c r="E29" s="169"/>
      <c r="F29" s="201"/>
      <c r="G29" s="170"/>
      <c r="H29" s="170"/>
      <c r="I29" s="170"/>
      <c r="J29" s="169"/>
      <c r="K29" s="169"/>
      <c r="L29" s="169"/>
      <c r="M29" s="169"/>
      <c r="N29" s="169"/>
      <c r="O29" s="169"/>
      <c r="P29" s="169"/>
      <c r="Q29" s="148"/>
      <c r="R29" s="148"/>
      <c r="S29" s="169"/>
      <c r="T29" s="148"/>
      <c r="U29" s="148"/>
      <c r="V29" s="148"/>
      <c r="W29" s="148"/>
      <c r="X29" s="148"/>
      <c r="Y29" s="148"/>
      <c r="Z29" s="289"/>
      <c r="AA29" s="7"/>
    </row>
    <row r="30" spans="1:27" ht="13.75" customHeight="1">
      <c r="A30" s="191"/>
      <c r="B30" s="191"/>
      <c r="C30" s="191"/>
      <c r="D30" s="206" t="s">
        <v>131</v>
      </c>
      <c r="E30" s="191"/>
      <c r="F30" s="193"/>
      <c r="G30" s="203">
        <f>ROUND((SUM(L9:L29))/2,2)</f>
        <v>0</v>
      </c>
      <c r="H30" s="203">
        <f>ROUND((SUM(M9:M29))/2,2)</f>
        <v>0</v>
      </c>
      <c r="I30" s="203">
        <f>ROUND((SUM(I9:I29))/2,2)</f>
        <v>0</v>
      </c>
      <c r="J30" s="194"/>
      <c r="K30" s="191"/>
      <c r="L30" s="194">
        <f>ROUND((SUM(L9:L29))/2,2)</f>
        <v>0</v>
      </c>
      <c r="M30" s="194">
        <f>ROUND((SUM(M9:M29))/2,2)</f>
        <v>0</v>
      </c>
      <c r="N30" s="191"/>
      <c r="O30" s="191"/>
      <c r="P30" s="205">
        <f>ROUND((SUM(P9:P29))/2,2)</f>
        <v>9.99</v>
      </c>
      <c r="Q30" s="148"/>
      <c r="R30" s="148"/>
      <c r="S30" s="205">
        <f>ROUND((SUM(S9:S29))/2,2)</f>
        <v>0</v>
      </c>
      <c r="T30" s="148"/>
      <c r="U30" s="148"/>
      <c r="V30" s="148"/>
      <c r="W30" s="148"/>
      <c r="X30" s="148"/>
      <c r="Y30" s="148"/>
      <c r="Z30" s="289"/>
      <c r="AA30" s="7"/>
    </row>
    <row r="31" spans="1:27" ht="15" customHeight="1">
      <c r="A31" s="169"/>
      <c r="B31" s="169"/>
      <c r="C31" s="169"/>
      <c r="D31" s="169"/>
      <c r="E31" s="169"/>
      <c r="F31" s="201"/>
      <c r="G31" s="170"/>
      <c r="H31" s="170"/>
      <c r="I31" s="170"/>
      <c r="J31" s="169"/>
      <c r="K31" s="169"/>
      <c r="L31" s="169"/>
      <c r="M31" s="169"/>
      <c r="N31" s="169"/>
      <c r="O31" s="169"/>
      <c r="P31" s="169"/>
      <c r="Q31" s="148"/>
      <c r="R31" s="148"/>
      <c r="S31" s="169"/>
      <c r="T31" s="148"/>
      <c r="U31" s="148"/>
      <c r="V31" s="148"/>
      <c r="W31" s="148"/>
      <c r="X31" s="148"/>
      <c r="Y31" s="148"/>
      <c r="Z31" s="289"/>
      <c r="AA31" s="7"/>
    </row>
    <row r="32" spans="1:27" ht="13.75" customHeight="1">
      <c r="A32" s="191"/>
      <c r="B32" s="191"/>
      <c r="C32" s="191"/>
      <c r="D32" s="206" t="s">
        <v>159</v>
      </c>
      <c r="E32" s="191"/>
      <c r="F32" s="193"/>
      <c r="G32" s="194"/>
      <c r="H32" s="194"/>
      <c r="I32" s="194"/>
      <c r="J32" s="191"/>
      <c r="K32" s="191"/>
      <c r="L32" s="191"/>
      <c r="M32" s="191"/>
      <c r="N32" s="191"/>
      <c r="O32" s="191"/>
      <c r="P32" s="191"/>
      <c r="Q32" s="163"/>
      <c r="R32" s="163"/>
      <c r="S32" s="191"/>
      <c r="T32" s="163"/>
      <c r="U32" s="163"/>
      <c r="V32" s="163"/>
      <c r="W32" s="163"/>
      <c r="X32" s="163"/>
      <c r="Y32" s="163"/>
      <c r="Z32" s="291"/>
      <c r="AA32" s="7"/>
    </row>
    <row r="33" spans="1:27" ht="13.75" customHeight="1">
      <c r="A33" s="191"/>
      <c r="B33" s="191"/>
      <c r="C33" s="191"/>
      <c r="D33" s="192" t="s">
        <v>160</v>
      </c>
      <c r="E33" s="191"/>
      <c r="F33" s="193"/>
      <c r="G33" s="194"/>
      <c r="H33" s="194"/>
      <c r="I33" s="194"/>
      <c r="J33" s="191"/>
      <c r="K33" s="191"/>
      <c r="L33" s="191"/>
      <c r="M33" s="191"/>
      <c r="N33" s="191"/>
      <c r="O33" s="191"/>
      <c r="P33" s="191"/>
      <c r="Q33" s="163"/>
      <c r="R33" s="163"/>
      <c r="S33" s="191"/>
      <c r="T33" s="163"/>
      <c r="U33" s="163"/>
      <c r="V33" s="163"/>
      <c r="W33" s="163"/>
      <c r="X33" s="163"/>
      <c r="Y33" s="163"/>
      <c r="Z33" s="291"/>
      <c r="AA33" s="7"/>
    </row>
    <row r="34" spans="1:27" ht="25" customHeight="1">
      <c r="A34" s="195"/>
      <c r="B34" s="196" t="s">
        <v>161</v>
      </c>
      <c r="C34" s="197" t="s">
        <v>162</v>
      </c>
      <c r="D34" s="196" t="s">
        <v>163</v>
      </c>
      <c r="E34" s="196" t="s">
        <v>164</v>
      </c>
      <c r="F34" s="198">
        <v>22.86</v>
      </c>
      <c r="G34" s="199">
        <v>0</v>
      </c>
      <c r="H34" s="199"/>
      <c r="I34" s="199">
        <f t="shared" ref="I34:I44" si="0">ROUND(F34*(G34+H34),2)</f>
        <v>0</v>
      </c>
      <c r="J34" s="200">
        <f t="shared" ref="J34:J44" si="1">ROUND(F34*(N34),2)</f>
        <v>129.16</v>
      </c>
      <c r="K34" s="201">
        <f t="shared" ref="K34:K44" si="2">ROUND(F34*(O34),2)</f>
        <v>0</v>
      </c>
      <c r="L34" s="202">
        <f t="shared" ref="L34:L39" si="3">ROUND(F34*(G34+H34),2)</f>
        <v>0</v>
      </c>
      <c r="M34" s="169"/>
      <c r="N34" s="202">
        <v>5.65</v>
      </c>
      <c r="O34" s="169"/>
      <c r="P34" s="193">
        <f t="shared" ref="P34:P44" si="4">ROUND(F34*(R34),3)</f>
        <v>0</v>
      </c>
      <c r="Q34" s="157"/>
      <c r="R34" s="157">
        <v>0</v>
      </c>
      <c r="S34" s="193">
        <f t="shared" ref="S34:S44" si="5">ROUND(F34*(X34),3)</f>
        <v>0</v>
      </c>
      <c r="T34" s="148"/>
      <c r="U34" s="148"/>
      <c r="V34" s="148"/>
      <c r="W34" s="148"/>
      <c r="X34" s="158">
        <v>0</v>
      </c>
      <c r="Y34" s="148"/>
      <c r="Z34" s="292">
        <v>0</v>
      </c>
      <c r="AA34" s="7"/>
    </row>
    <row r="35" spans="1:27" ht="25" customHeight="1">
      <c r="A35" s="195"/>
      <c r="B35" s="196" t="s">
        <v>161</v>
      </c>
      <c r="C35" s="197" t="s">
        <v>165</v>
      </c>
      <c r="D35" s="196" t="s">
        <v>166</v>
      </c>
      <c r="E35" s="196" t="s">
        <v>149</v>
      </c>
      <c r="F35" s="198">
        <v>1</v>
      </c>
      <c r="G35" s="199">
        <v>0</v>
      </c>
      <c r="H35" s="199"/>
      <c r="I35" s="199">
        <f t="shared" si="0"/>
        <v>0</v>
      </c>
      <c r="J35" s="200">
        <f t="shared" si="1"/>
        <v>60</v>
      </c>
      <c r="K35" s="201">
        <f t="shared" si="2"/>
        <v>0</v>
      </c>
      <c r="L35" s="202">
        <f t="shared" si="3"/>
        <v>0</v>
      </c>
      <c r="M35" s="169"/>
      <c r="N35" s="202">
        <v>60</v>
      </c>
      <c r="O35" s="169"/>
      <c r="P35" s="193">
        <f t="shared" si="4"/>
        <v>0</v>
      </c>
      <c r="Q35" s="157"/>
      <c r="R35" s="157">
        <v>0</v>
      </c>
      <c r="S35" s="193">
        <f t="shared" si="5"/>
        <v>0</v>
      </c>
      <c r="T35" s="148"/>
      <c r="U35" s="148"/>
      <c r="V35" s="148"/>
      <c r="W35" s="148"/>
      <c r="X35" s="158">
        <v>0</v>
      </c>
      <c r="Y35" s="148"/>
      <c r="Z35" s="292">
        <v>0</v>
      </c>
      <c r="AA35" s="7"/>
    </row>
    <row r="36" spans="1:27" ht="25" customHeight="1">
      <c r="A36" s="195"/>
      <c r="B36" s="196" t="s">
        <v>161</v>
      </c>
      <c r="C36" s="197" t="s">
        <v>167</v>
      </c>
      <c r="D36" s="196" t="s">
        <v>168</v>
      </c>
      <c r="E36" s="196" t="s">
        <v>149</v>
      </c>
      <c r="F36" s="198">
        <v>1</v>
      </c>
      <c r="G36" s="199">
        <v>0</v>
      </c>
      <c r="H36" s="199"/>
      <c r="I36" s="199">
        <f t="shared" si="0"/>
        <v>0</v>
      </c>
      <c r="J36" s="200">
        <f t="shared" si="1"/>
        <v>41.2</v>
      </c>
      <c r="K36" s="201">
        <f t="shared" si="2"/>
        <v>0</v>
      </c>
      <c r="L36" s="202">
        <f t="shared" si="3"/>
        <v>0</v>
      </c>
      <c r="M36" s="169"/>
      <c r="N36" s="202">
        <v>41.2</v>
      </c>
      <c r="O36" s="169"/>
      <c r="P36" s="193">
        <f t="shared" si="4"/>
        <v>0</v>
      </c>
      <c r="Q36" s="157"/>
      <c r="R36" s="157">
        <v>0</v>
      </c>
      <c r="S36" s="193">
        <f t="shared" si="5"/>
        <v>0</v>
      </c>
      <c r="T36" s="148"/>
      <c r="U36" s="148"/>
      <c r="V36" s="148"/>
      <c r="W36" s="148"/>
      <c r="X36" s="158">
        <v>0</v>
      </c>
      <c r="Y36" s="148"/>
      <c r="Z36" s="292">
        <v>0</v>
      </c>
      <c r="AA36" s="7"/>
    </row>
    <row r="37" spans="1:27" ht="25" customHeight="1">
      <c r="A37" s="195"/>
      <c r="B37" s="196" t="s">
        <v>161</v>
      </c>
      <c r="C37" s="197" t="s">
        <v>169</v>
      </c>
      <c r="D37" s="196" t="s">
        <v>170</v>
      </c>
      <c r="E37" s="196" t="s">
        <v>171</v>
      </c>
      <c r="F37" s="198">
        <v>117</v>
      </c>
      <c r="G37" s="199">
        <v>0</v>
      </c>
      <c r="H37" s="199"/>
      <c r="I37" s="199">
        <f t="shared" si="0"/>
        <v>0</v>
      </c>
      <c r="J37" s="200">
        <f t="shared" si="1"/>
        <v>368.55</v>
      </c>
      <c r="K37" s="201">
        <f t="shared" si="2"/>
        <v>0</v>
      </c>
      <c r="L37" s="202">
        <f t="shared" si="3"/>
        <v>0</v>
      </c>
      <c r="M37" s="169"/>
      <c r="N37" s="202">
        <v>3.15</v>
      </c>
      <c r="O37" s="169"/>
      <c r="P37" s="193">
        <f t="shared" si="4"/>
        <v>0</v>
      </c>
      <c r="Q37" s="157"/>
      <c r="R37" s="157">
        <v>0</v>
      </c>
      <c r="S37" s="193">
        <f t="shared" si="5"/>
        <v>0</v>
      </c>
      <c r="T37" s="148"/>
      <c r="U37" s="148"/>
      <c r="V37" s="148"/>
      <c r="W37" s="148"/>
      <c r="X37" s="158">
        <v>0</v>
      </c>
      <c r="Y37" s="148"/>
      <c r="Z37" s="292">
        <v>0</v>
      </c>
      <c r="AA37" s="7"/>
    </row>
    <row r="38" spans="1:27" ht="25" customHeight="1">
      <c r="A38" s="195"/>
      <c r="B38" s="196" t="s">
        <v>161</v>
      </c>
      <c r="C38" s="197" t="s">
        <v>172</v>
      </c>
      <c r="D38" s="196" t="s">
        <v>173</v>
      </c>
      <c r="E38" s="196" t="s">
        <v>174</v>
      </c>
      <c r="F38" s="198">
        <v>1576.21</v>
      </c>
      <c r="G38" s="207">
        <v>0</v>
      </c>
      <c r="H38" s="207"/>
      <c r="I38" s="207">
        <f t="shared" si="0"/>
        <v>0</v>
      </c>
      <c r="J38" s="200">
        <f t="shared" si="1"/>
        <v>23.64</v>
      </c>
      <c r="K38" s="201">
        <f t="shared" si="2"/>
        <v>0</v>
      </c>
      <c r="L38" s="202">
        <f t="shared" si="3"/>
        <v>0</v>
      </c>
      <c r="M38" s="169"/>
      <c r="N38" s="202">
        <v>1.4999999999999999E-2</v>
      </c>
      <c r="O38" s="169"/>
      <c r="P38" s="193">
        <f t="shared" si="4"/>
        <v>0</v>
      </c>
      <c r="Q38" s="157"/>
      <c r="R38" s="157">
        <v>0</v>
      </c>
      <c r="S38" s="193">
        <f t="shared" si="5"/>
        <v>0</v>
      </c>
      <c r="T38" s="148"/>
      <c r="U38" s="148"/>
      <c r="V38" s="148"/>
      <c r="W38" s="148"/>
      <c r="X38" s="158">
        <v>0</v>
      </c>
      <c r="Y38" s="148"/>
      <c r="Z38" s="292">
        <v>0</v>
      </c>
      <c r="AA38" s="7"/>
    </row>
    <row r="39" spans="1:27" ht="25" customHeight="1">
      <c r="A39" s="195"/>
      <c r="B39" s="196" t="s">
        <v>175</v>
      </c>
      <c r="C39" s="197" t="s">
        <v>176</v>
      </c>
      <c r="D39" s="196" t="s">
        <v>177</v>
      </c>
      <c r="E39" s="196" t="s">
        <v>178</v>
      </c>
      <c r="F39" s="198">
        <v>4</v>
      </c>
      <c r="G39" s="199">
        <v>0</v>
      </c>
      <c r="H39" s="199"/>
      <c r="I39" s="199">
        <f t="shared" si="0"/>
        <v>0</v>
      </c>
      <c r="J39" s="200">
        <f t="shared" si="1"/>
        <v>300</v>
      </c>
      <c r="K39" s="201">
        <f t="shared" si="2"/>
        <v>0</v>
      </c>
      <c r="L39" s="202">
        <f t="shared" si="3"/>
        <v>0</v>
      </c>
      <c r="M39" s="169"/>
      <c r="N39" s="202">
        <v>75</v>
      </c>
      <c r="O39" s="169"/>
      <c r="P39" s="193">
        <f t="shared" si="4"/>
        <v>0</v>
      </c>
      <c r="Q39" s="157"/>
      <c r="R39" s="157">
        <v>0</v>
      </c>
      <c r="S39" s="193">
        <f t="shared" si="5"/>
        <v>0</v>
      </c>
      <c r="T39" s="148"/>
      <c r="U39" s="148"/>
      <c r="V39" s="148"/>
      <c r="W39" s="148"/>
      <c r="X39" s="158">
        <v>0</v>
      </c>
      <c r="Y39" s="148"/>
      <c r="Z39" s="292">
        <v>0</v>
      </c>
      <c r="AA39" s="7"/>
    </row>
    <row r="40" spans="1:27" ht="25" customHeight="1">
      <c r="A40" s="195"/>
      <c r="B40" s="196" t="s">
        <v>179</v>
      </c>
      <c r="C40" s="197" t="s">
        <v>180</v>
      </c>
      <c r="D40" s="196" t="s">
        <v>181</v>
      </c>
      <c r="E40" s="196" t="s">
        <v>171</v>
      </c>
      <c r="F40" s="198">
        <v>2</v>
      </c>
      <c r="G40" s="199"/>
      <c r="H40" s="199">
        <v>0</v>
      </c>
      <c r="I40" s="199">
        <f t="shared" si="0"/>
        <v>0</v>
      </c>
      <c r="J40" s="200">
        <f t="shared" si="1"/>
        <v>3.62</v>
      </c>
      <c r="K40" s="201">
        <f t="shared" si="2"/>
        <v>0</v>
      </c>
      <c r="L40" s="169"/>
      <c r="M40" s="202">
        <f>ROUND(F40*(G40+H40),2)</f>
        <v>0</v>
      </c>
      <c r="N40" s="202">
        <v>1.81</v>
      </c>
      <c r="O40" s="169"/>
      <c r="P40" s="193">
        <f t="shared" si="4"/>
        <v>2E-3</v>
      </c>
      <c r="Q40" s="157"/>
      <c r="R40" s="157">
        <v>1E-3</v>
      </c>
      <c r="S40" s="193">
        <f t="shared" si="5"/>
        <v>0</v>
      </c>
      <c r="T40" s="148"/>
      <c r="U40" s="148"/>
      <c r="V40" s="148"/>
      <c r="W40" s="148"/>
      <c r="X40" s="158">
        <v>0</v>
      </c>
      <c r="Y40" s="148"/>
      <c r="Z40" s="292">
        <v>0</v>
      </c>
      <c r="AA40" s="7"/>
    </row>
    <row r="41" spans="1:27" ht="25" customHeight="1">
      <c r="A41" s="195"/>
      <c r="B41" s="196" t="s">
        <v>179</v>
      </c>
      <c r="C41" s="197" t="s">
        <v>182</v>
      </c>
      <c r="D41" s="196" t="s">
        <v>183</v>
      </c>
      <c r="E41" s="196" t="s">
        <v>149</v>
      </c>
      <c r="F41" s="198">
        <v>1</v>
      </c>
      <c r="G41" s="199"/>
      <c r="H41" s="199">
        <v>0</v>
      </c>
      <c r="I41" s="199">
        <f t="shared" si="0"/>
        <v>0</v>
      </c>
      <c r="J41" s="200">
        <f t="shared" si="1"/>
        <v>13.18</v>
      </c>
      <c r="K41" s="201">
        <f t="shared" si="2"/>
        <v>0</v>
      </c>
      <c r="L41" s="169"/>
      <c r="M41" s="202">
        <f>ROUND(F41*(G41+H41),2)</f>
        <v>0</v>
      </c>
      <c r="N41" s="202">
        <v>13.18</v>
      </c>
      <c r="O41" s="169"/>
      <c r="P41" s="193">
        <f t="shared" si="4"/>
        <v>5.0000000000000001E-3</v>
      </c>
      <c r="Q41" s="157"/>
      <c r="R41" s="157">
        <v>5.0000000000000001E-3</v>
      </c>
      <c r="S41" s="193">
        <f t="shared" si="5"/>
        <v>0</v>
      </c>
      <c r="T41" s="148"/>
      <c r="U41" s="148"/>
      <c r="V41" s="148"/>
      <c r="W41" s="148"/>
      <c r="X41" s="158">
        <v>0</v>
      </c>
      <c r="Y41" s="148"/>
      <c r="Z41" s="292">
        <v>0</v>
      </c>
      <c r="AA41" s="7"/>
    </row>
    <row r="42" spans="1:27" ht="25" customHeight="1">
      <c r="A42" s="195"/>
      <c r="B42" s="196" t="s">
        <v>150</v>
      </c>
      <c r="C42" s="197" t="s">
        <v>184</v>
      </c>
      <c r="D42" s="196" t="s">
        <v>185</v>
      </c>
      <c r="E42" s="196" t="s">
        <v>186</v>
      </c>
      <c r="F42" s="198">
        <v>45.72</v>
      </c>
      <c r="G42" s="199"/>
      <c r="H42" s="199">
        <v>0</v>
      </c>
      <c r="I42" s="199">
        <f t="shared" si="0"/>
        <v>0</v>
      </c>
      <c r="J42" s="200">
        <f t="shared" si="1"/>
        <v>308.61</v>
      </c>
      <c r="K42" s="201">
        <f t="shared" si="2"/>
        <v>0</v>
      </c>
      <c r="L42" s="169"/>
      <c r="M42" s="202">
        <f>ROUND(F42*(G42+H42),2)</f>
        <v>0</v>
      </c>
      <c r="N42" s="202">
        <v>6.75</v>
      </c>
      <c r="O42" s="169"/>
      <c r="P42" s="193">
        <f t="shared" si="4"/>
        <v>5.7000000000000002E-2</v>
      </c>
      <c r="Q42" s="157"/>
      <c r="R42" s="157">
        <v>1.24E-3</v>
      </c>
      <c r="S42" s="193">
        <f t="shared" si="5"/>
        <v>0</v>
      </c>
      <c r="T42" s="148"/>
      <c r="U42" s="148"/>
      <c r="V42" s="148"/>
      <c r="W42" s="148"/>
      <c r="X42" s="158">
        <v>0</v>
      </c>
      <c r="Y42" s="148"/>
      <c r="Z42" s="292">
        <v>0</v>
      </c>
      <c r="AA42" s="7"/>
    </row>
    <row r="43" spans="1:27" ht="25" customHeight="1">
      <c r="A43" s="195"/>
      <c r="B43" s="196" t="s">
        <v>187</v>
      </c>
      <c r="C43" s="197" t="s">
        <v>188</v>
      </c>
      <c r="D43" s="196" t="s">
        <v>189</v>
      </c>
      <c r="E43" s="196" t="s">
        <v>149</v>
      </c>
      <c r="F43" s="198">
        <v>1</v>
      </c>
      <c r="G43" s="199"/>
      <c r="H43" s="199">
        <v>0</v>
      </c>
      <c r="I43" s="199">
        <f t="shared" si="0"/>
        <v>0</v>
      </c>
      <c r="J43" s="200">
        <f t="shared" si="1"/>
        <v>307.5</v>
      </c>
      <c r="K43" s="201">
        <f t="shared" si="2"/>
        <v>0</v>
      </c>
      <c r="L43" s="169"/>
      <c r="M43" s="202">
        <f>ROUND(F43*(G43+H43),2)</f>
        <v>0</v>
      </c>
      <c r="N43" s="202">
        <v>307.5</v>
      </c>
      <c r="O43" s="169"/>
      <c r="P43" s="193">
        <f t="shared" si="4"/>
        <v>0.111</v>
      </c>
      <c r="Q43" s="157"/>
      <c r="R43" s="157">
        <v>0.1106</v>
      </c>
      <c r="S43" s="193">
        <f t="shared" si="5"/>
        <v>0</v>
      </c>
      <c r="T43" s="148"/>
      <c r="U43" s="148"/>
      <c r="V43" s="148"/>
      <c r="W43" s="148"/>
      <c r="X43" s="158">
        <v>0</v>
      </c>
      <c r="Y43" s="148"/>
      <c r="Z43" s="292">
        <v>0</v>
      </c>
      <c r="AA43" s="7"/>
    </row>
    <row r="44" spans="1:27" ht="25" customHeight="1">
      <c r="A44" s="195"/>
      <c r="B44" s="196" t="s">
        <v>187</v>
      </c>
      <c r="C44" s="197" t="s">
        <v>190</v>
      </c>
      <c r="D44" s="196" t="s">
        <v>191</v>
      </c>
      <c r="E44" s="196" t="s">
        <v>149</v>
      </c>
      <c r="F44" s="198">
        <v>1</v>
      </c>
      <c r="G44" s="199"/>
      <c r="H44" s="199">
        <v>0</v>
      </c>
      <c r="I44" s="199">
        <f t="shared" si="0"/>
        <v>0</v>
      </c>
      <c r="J44" s="200">
        <f t="shared" si="1"/>
        <v>810</v>
      </c>
      <c r="K44" s="201">
        <f t="shared" si="2"/>
        <v>0</v>
      </c>
      <c r="L44" s="169"/>
      <c r="M44" s="202">
        <f>ROUND(F44*(G44+H44),2)</f>
        <v>0</v>
      </c>
      <c r="N44" s="202">
        <v>810</v>
      </c>
      <c r="O44" s="169"/>
      <c r="P44" s="193">
        <f t="shared" si="4"/>
        <v>0.152</v>
      </c>
      <c r="Q44" s="157"/>
      <c r="R44" s="157">
        <v>0.15160000000000001</v>
      </c>
      <c r="S44" s="193">
        <f t="shared" si="5"/>
        <v>0</v>
      </c>
      <c r="T44" s="148"/>
      <c r="U44" s="148"/>
      <c r="V44" s="148"/>
      <c r="W44" s="148"/>
      <c r="X44" s="158">
        <v>0</v>
      </c>
      <c r="Y44" s="148"/>
      <c r="Z44" s="292">
        <v>0</v>
      </c>
      <c r="AA44" s="7"/>
    </row>
    <row r="45" spans="1:27" ht="13.75" customHeight="1">
      <c r="A45" s="191"/>
      <c r="B45" s="191"/>
      <c r="C45" s="191"/>
      <c r="D45" s="192" t="s">
        <v>160</v>
      </c>
      <c r="E45" s="191"/>
      <c r="F45" s="193"/>
      <c r="G45" s="203">
        <f>ROUND((SUM(L33:L44))/1,2)</f>
        <v>0</v>
      </c>
      <c r="H45" s="203">
        <f>ROUND((SUM(M33:M44))/1,2)</f>
        <v>0</v>
      </c>
      <c r="I45" s="203">
        <f>ROUND((SUM(I33:I44))/1,2)</f>
        <v>0</v>
      </c>
      <c r="J45" s="191"/>
      <c r="K45" s="191"/>
      <c r="L45" s="204">
        <f>ROUND((SUM(L33:L44))/1,2)</f>
        <v>0</v>
      </c>
      <c r="M45" s="204">
        <f>ROUND((SUM(M33:M44))/1,2)</f>
        <v>0</v>
      </c>
      <c r="N45" s="191"/>
      <c r="O45" s="191"/>
      <c r="P45" s="205">
        <f>ROUND((SUM(P33:P44))/1,2)</f>
        <v>0.33</v>
      </c>
      <c r="Q45" s="163"/>
      <c r="R45" s="163"/>
      <c r="S45" s="205">
        <f>ROUND((SUM(S33:S44))/1,2)</f>
        <v>0</v>
      </c>
      <c r="T45" s="163"/>
      <c r="U45" s="163"/>
      <c r="V45" s="163"/>
      <c r="W45" s="163"/>
      <c r="X45" s="163"/>
      <c r="Y45" s="163"/>
      <c r="Z45" s="291"/>
      <c r="AA45" s="7"/>
    </row>
    <row r="46" spans="1:27" ht="15" customHeight="1">
      <c r="A46" s="169"/>
      <c r="B46" s="169"/>
      <c r="C46" s="169"/>
      <c r="D46" s="169"/>
      <c r="E46" s="169"/>
      <c r="F46" s="201"/>
      <c r="G46" s="170"/>
      <c r="H46" s="170"/>
      <c r="I46" s="170"/>
      <c r="J46" s="169"/>
      <c r="K46" s="169"/>
      <c r="L46" s="169"/>
      <c r="M46" s="169"/>
      <c r="N46" s="169"/>
      <c r="O46" s="169"/>
      <c r="P46" s="169"/>
      <c r="Q46" s="148"/>
      <c r="R46" s="148"/>
      <c r="S46" s="169"/>
      <c r="T46" s="148"/>
      <c r="U46" s="148"/>
      <c r="V46" s="148"/>
      <c r="W46" s="148"/>
      <c r="X46" s="148"/>
      <c r="Y46" s="148"/>
      <c r="Z46" s="289"/>
      <c r="AA46" s="7"/>
    </row>
    <row r="47" spans="1:27" ht="13.75" customHeight="1">
      <c r="A47" s="191"/>
      <c r="B47" s="191"/>
      <c r="C47" s="191"/>
      <c r="D47" s="192" t="s">
        <v>192</v>
      </c>
      <c r="E47" s="191"/>
      <c r="F47" s="193"/>
      <c r="G47" s="194"/>
      <c r="H47" s="194"/>
      <c r="I47" s="194"/>
      <c r="J47" s="191"/>
      <c r="K47" s="191"/>
      <c r="L47" s="191"/>
      <c r="M47" s="191"/>
      <c r="N47" s="191"/>
      <c r="O47" s="191"/>
      <c r="P47" s="191"/>
      <c r="Q47" s="163"/>
      <c r="R47" s="163"/>
      <c r="S47" s="191"/>
      <c r="T47" s="163"/>
      <c r="U47" s="163"/>
      <c r="V47" s="163"/>
      <c r="W47" s="163"/>
      <c r="X47" s="163"/>
      <c r="Y47" s="163"/>
      <c r="Z47" s="291"/>
      <c r="AA47" s="7"/>
    </row>
    <row r="48" spans="1:27" ht="25" customHeight="1">
      <c r="A48" s="195"/>
      <c r="B48" s="196" t="s">
        <v>193</v>
      </c>
      <c r="C48" s="197" t="s">
        <v>194</v>
      </c>
      <c r="D48" s="196" t="s">
        <v>195</v>
      </c>
      <c r="E48" s="196" t="s">
        <v>186</v>
      </c>
      <c r="F48" s="198">
        <v>115.92</v>
      </c>
      <c r="G48" s="199">
        <v>0</v>
      </c>
      <c r="H48" s="199"/>
      <c r="I48" s="199">
        <f>ROUND(F48*(G48+H48),2)</f>
        <v>0</v>
      </c>
      <c r="J48" s="200">
        <f>ROUND(F48*(N48),2)</f>
        <v>573.79999999999995</v>
      </c>
      <c r="K48" s="201">
        <f>ROUND(F48*(O48),2)</f>
        <v>0</v>
      </c>
      <c r="L48" s="202">
        <f>ROUND(F48*(G48+H48),2)</f>
        <v>0</v>
      </c>
      <c r="M48" s="169"/>
      <c r="N48" s="202">
        <v>4.95</v>
      </c>
      <c r="O48" s="169"/>
      <c r="P48" s="193">
        <f>ROUND(F48*(R48),3)</f>
        <v>3.6999999999999998E-2</v>
      </c>
      <c r="Q48" s="157"/>
      <c r="R48" s="157">
        <v>3.2000000000000003E-4</v>
      </c>
      <c r="S48" s="193">
        <f>ROUND(F48*(X48),3)</f>
        <v>0</v>
      </c>
      <c r="T48" s="148"/>
      <c r="U48" s="148"/>
      <c r="V48" s="148"/>
      <c r="W48" s="148"/>
      <c r="X48" s="158">
        <v>0</v>
      </c>
      <c r="Y48" s="148"/>
      <c r="Z48" s="292">
        <v>0</v>
      </c>
      <c r="AA48" s="7"/>
    </row>
    <row r="49" spans="1:27" ht="25" customHeight="1">
      <c r="A49" s="195"/>
      <c r="B49" s="196" t="s">
        <v>193</v>
      </c>
      <c r="C49" s="197" t="s">
        <v>196</v>
      </c>
      <c r="D49" s="196" t="s">
        <v>197</v>
      </c>
      <c r="E49" s="196" t="s">
        <v>186</v>
      </c>
      <c r="F49" s="198">
        <v>115.92</v>
      </c>
      <c r="G49" s="199">
        <v>0</v>
      </c>
      <c r="H49" s="199"/>
      <c r="I49" s="199">
        <f>ROUND(F49*(G49+H49),2)</f>
        <v>0</v>
      </c>
      <c r="J49" s="200">
        <f>ROUND(F49*(N49),2)</f>
        <v>217.93</v>
      </c>
      <c r="K49" s="201">
        <f>ROUND(F49*(O49),2)</f>
        <v>0</v>
      </c>
      <c r="L49" s="202">
        <f>ROUND(F49*(G49+H49),2)</f>
        <v>0</v>
      </c>
      <c r="M49" s="169"/>
      <c r="N49" s="202">
        <v>1.88</v>
      </c>
      <c r="O49" s="169"/>
      <c r="P49" s="193">
        <f>ROUND(F49*(R49),3)</f>
        <v>8.9999999999999993E-3</v>
      </c>
      <c r="Q49" s="157"/>
      <c r="R49" s="157">
        <v>8.0000000000000007E-5</v>
      </c>
      <c r="S49" s="193">
        <f>ROUND(F49*(X49),3)</f>
        <v>0</v>
      </c>
      <c r="T49" s="148"/>
      <c r="U49" s="148"/>
      <c r="V49" s="148"/>
      <c r="W49" s="148"/>
      <c r="X49" s="158">
        <v>0</v>
      </c>
      <c r="Y49" s="148"/>
      <c r="Z49" s="292">
        <v>0</v>
      </c>
      <c r="AA49" s="7"/>
    </row>
    <row r="50" spans="1:27" ht="13.75" customHeight="1">
      <c r="A50" s="191"/>
      <c r="B50" s="191"/>
      <c r="C50" s="191"/>
      <c r="D50" s="192" t="s">
        <v>192</v>
      </c>
      <c r="E50" s="191"/>
      <c r="F50" s="193"/>
      <c r="G50" s="203">
        <f>ROUND((SUM(L47:L49))/1,2)</f>
        <v>0</v>
      </c>
      <c r="H50" s="203">
        <f>ROUND((SUM(M47:M49))/1,2)</f>
        <v>0</v>
      </c>
      <c r="I50" s="203">
        <f>ROUND((SUM(I47:I49))/1,2)</f>
        <v>0</v>
      </c>
      <c r="J50" s="191"/>
      <c r="K50" s="191"/>
      <c r="L50" s="204">
        <f>ROUND((SUM(L47:L49))/1,2)</f>
        <v>0</v>
      </c>
      <c r="M50" s="204">
        <f>ROUND((SUM(M47:M49))/1,2)</f>
        <v>0</v>
      </c>
      <c r="N50" s="191"/>
      <c r="O50" s="191"/>
      <c r="P50" s="205">
        <f>ROUND((SUM(P47:P49))/1,2)</f>
        <v>0.05</v>
      </c>
      <c r="Q50" s="148"/>
      <c r="R50" s="148"/>
      <c r="S50" s="193">
        <f>ROUND((SUM(S47:S49))/1,2)</f>
        <v>0</v>
      </c>
      <c r="T50" s="148"/>
      <c r="U50" s="148"/>
      <c r="V50" s="148"/>
      <c r="W50" s="148"/>
      <c r="X50" s="148"/>
      <c r="Y50" s="148"/>
      <c r="Z50" s="289"/>
      <c r="AA50" s="7"/>
    </row>
    <row r="51" spans="1:27" ht="15" customHeight="1">
      <c r="A51" s="169"/>
      <c r="B51" s="169"/>
      <c r="C51" s="169"/>
      <c r="D51" s="169"/>
      <c r="E51" s="169"/>
      <c r="F51" s="201"/>
      <c r="G51" s="170"/>
      <c r="H51" s="170"/>
      <c r="I51" s="170"/>
      <c r="J51" s="169"/>
      <c r="K51" s="169"/>
      <c r="L51" s="169"/>
      <c r="M51" s="169"/>
      <c r="N51" s="169"/>
      <c r="O51" s="169"/>
      <c r="P51" s="169"/>
      <c r="Q51" s="148"/>
      <c r="R51" s="148"/>
      <c r="S51" s="169"/>
      <c r="T51" s="148"/>
      <c r="U51" s="148"/>
      <c r="V51" s="148"/>
      <c r="W51" s="148"/>
      <c r="X51" s="148"/>
      <c r="Y51" s="148"/>
      <c r="Z51" s="289"/>
      <c r="AA51" s="7"/>
    </row>
    <row r="52" spans="1:27" ht="13.75" customHeight="1">
      <c r="A52" s="191"/>
      <c r="B52" s="191"/>
      <c r="C52" s="191"/>
      <c r="D52" s="206" t="s">
        <v>159</v>
      </c>
      <c r="E52" s="191"/>
      <c r="F52" s="193"/>
      <c r="G52" s="203">
        <f>ROUND((SUM(L32:L51))/2,2)</f>
        <v>0</v>
      </c>
      <c r="H52" s="203">
        <f>ROUND((SUM(M32:M51))/2,2)</f>
        <v>0</v>
      </c>
      <c r="I52" s="203">
        <f>ROUND((SUM(I32:I51))/2,2)</f>
        <v>0</v>
      </c>
      <c r="J52" s="191"/>
      <c r="K52" s="191"/>
      <c r="L52" s="204">
        <f>ROUND((SUM(L32:L51))/2,2)</f>
        <v>0</v>
      </c>
      <c r="M52" s="204">
        <f>ROUND((SUM(M32:M51))/2,2)</f>
        <v>0</v>
      </c>
      <c r="N52" s="191"/>
      <c r="O52" s="191"/>
      <c r="P52" s="205">
        <f>ROUND((SUM(P32:P51))/2,2)</f>
        <v>0.38</v>
      </c>
      <c r="Q52" s="148"/>
      <c r="R52" s="148"/>
      <c r="S52" s="205">
        <f>ROUND((SUM(S32:S51))/2,2)</f>
        <v>0</v>
      </c>
      <c r="T52" s="148"/>
      <c r="U52" s="148"/>
      <c r="V52" s="148"/>
      <c r="W52" s="148"/>
      <c r="X52" s="148"/>
      <c r="Y52" s="148"/>
      <c r="Z52" s="289"/>
      <c r="AA52" s="7"/>
    </row>
    <row r="53" spans="1:27" ht="16" customHeight="1">
      <c r="A53" s="208"/>
      <c r="B53" s="208"/>
      <c r="C53" s="209" t="s">
        <v>106</v>
      </c>
      <c r="D53" s="208"/>
      <c r="E53" s="208"/>
      <c r="F53" s="210" t="s">
        <v>198</v>
      </c>
      <c r="G53" s="211">
        <f>ROUND((SUM(L9:L52))/3,2)</f>
        <v>0</v>
      </c>
      <c r="H53" s="211">
        <f>ROUND((SUM(M9:M52))/3,2)</f>
        <v>0</v>
      </c>
      <c r="I53" s="211">
        <f>ROUND((SUM(I9:I52))/3,2)</f>
        <v>0</v>
      </c>
      <c r="J53" s="208"/>
      <c r="K53" s="212">
        <f>ROUND((SUM(K9:K52)),2)</f>
        <v>0</v>
      </c>
      <c r="L53" s="213">
        <f>ROUND((SUM(L9:L52))/3,2)</f>
        <v>0</v>
      </c>
      <c r="M53" s="213">
        <f>ROUND((SUM(M9:M52))/3,2)</f>
        <v>0</v>
      </c>
      <c r="N53" s="208"/>
      <c r="O53" s="208"/>
      <c r="P53" s="212">
        <f>ROUND((SUM(P9:P52))/3,2)</f>
        <v>10.37</v>
      </c>
      <c r="Q53" s="148"/>
      <c r="R53" s="148"/>
      <c r="S53" s="212">
        <f>ROUND((SUM(S9:S52))/3,2)</f>
        <v>0</v>
      </c>
      <c r="T53" s="148"/>
      <c r="U53" s="148"/>
      <c r="V53" s="148"/>
      <c r="W53" s="148"/>
      <c r="X53" s="148"/>
      <c r="Y53" s="148"/>
      <c r="Z53" s="292">
        <f>(SUM(Z9:Z52))</f>
        <v>0</v>
      </c>
      <c r="AA53" s="7"/>
    </row>
  </sheetData>
  <pageMargins left="1.11111E-2" right="1.11111E-2" top="1" bottom="1" header="0.49212600000000001" footer="0.49212600000000001"/>
  <headerFooter>
    <oddFooter>&amp;R&amp;"Arial,Regular"&amp;10&amp;K000000Strana &amp;P z &amp;N    &amp;7Spracované systémom Systematic®pyramida.wsn, tel.: 051 77 10 585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76"/>
  <sheetViews>
    <sheetView showGridLines="0" topLeftCell="C1" workbookViewId="0">
      <selection activeCell="D46" sqref="D46"/>
    </sheetView>
  </sheetViews>
  <sheetFormatPr baseColWidth="10" defaultColWidth="8.83203125" defaultRowHeight="13.25" customHeight="1" x14ac:dyDescent="0"/>
  <cols>
    <col min="1" max="2" width="8.83203125" style="214" hidden="1" customWidth="1"/>
    <col min="3" max="3" width="10.6640625" style="214" customWidth="1"/>
    <col min="4" max="4" width="43.6640625" style="214" customWidth="1"/>
    <col min="5" max="5" width="5.6640625" style="214" customWidth="1"/>
    <col min="6" max="6" width="9.6640625" style="214" customWidth="1"/>
    <col min="7" max="9" width="10.6640625" style="214" customWidth="1"/>
    <col min="10" max="15" width="8.83203125" style="214" hidden="1" customWidth="1"/>
    <col min="16" max="16" width="8.5" style="214" customWidth="1"/>
    <col min="17" max="18" width="8.83203125" style="214" hidden="1" customWidth="1"/>
    <col min="19" max="19" width="7.6640625" style="214" customWidth="1"/>
    <col min="20" max="26" width="8.83203125" style="214" hidden="1" customWidth="1"/>
    <col min="27" max="256" width="8.83203125" style="214" customWidth="1"/>
  </cols>
  <sheetData>
    <row r="1" spans="1:27" ht="15" customHeight="1">
      <c r="A1" s="145"/>
      <c r="B1" s="145"/>
      <c r="C1" s="153" t="s">
        <v>114</v>
      </c>
      <c r="D1" s="145"/>
      <c r="E1" s="153" t="s">
        <v>115</v>
      </c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7"/>
      <c r="R1" s="172"/>
      <c r="S1" s="145"/>
      <c r="T1" s="147"/>
      <c r="U1" s="148"/>
      <c r="V1" s="148"/>
      <c r="W1" s="158">
        <v>30.126000000000001</v>
      </c>
      <c r="X1" s="148"/>
      <c r="Y1" s="148"/>
      <c r="Z1" s="289"/>
      <c r="AA1" s="7"/>
    </row>
    <row r="2" spans="1:27" ht="15" customHeight="1">
      <c r="A2" s="145"/>
      <c r="B2" s="145"/>
      <c r="C2" s="153" t="s">
        <v>116</v>
      </c>
      <c r="D2" s="145"/>
      <c r="E2" s="153" t="s">
        <v>117</v>
      </c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7"/>
      <c r="R2" s="172"/>
      <c r="S2" s="145"/>
      <c r="T2" s="147"/>
      <c r="U2" s="148"/>
      <c r="V2" s="148"/>
      <c r="W2" s="148"/>
      <c r="X2" s="148"/>
      <c r="Y2" s="148"/>
      <c r="Z2" s="289"/>
      <c r="AA2" s="7"/>
    </row>
    <row r="3" spans="1:27" ht="15" customHeight="1">
      <c r="A3" s="145"/>
      <c r="B3" s="145"/>
      <c r="C3" s="153" t="s">
        <v>118</v>
      </c>
      <c r="D3" s="145"/>
      <c r="E3" s="153" t="s">
        <v>402</v>
      </c>
      <c r="F3" s="145"/>
      <c r="G3" s="145"/>
      <c r="H3" s="145"/>
      <c r="I3" s="145"/>
      <c r="J3" s="145"/>
      <c r="K3" s="145"/>
      <c r="L3" s="145"/>
      <c r="M3" s="145"/>
      <c r="N3" s="145"/>
      <c r="O3" s="145"/>
      <c r="P3" s="145"/>
      <c r="Q3" s="147"/>
      <c r="R3" s="172"/>
      <c r="S3" s="145"/>
      <c r="T3" s="147"/>
      <c r="U3" s="148"/>
      <c r="V3" s="148"/>
      <c r="W3" s="148"/>
      <c r="X3" s="148"/>
      <c r="Y3" s="148"/>
      <c r="Z3" s="289"/>
      <c r="AA3" s="7"/>
    </row>
    <row r="4" spans="1:27" ht="15" customHeight="1">
      <c r="A4" s="145"/>
      <c r="B4" s="145"/>
      <c r="C4" s="153" t="s">
        <v>100</v>
      </c>
      <c r="D4" s="145"/>
      <c r="E4" s="145"/>
      <c r="F4" s="145"/>
      <c r="G4" s="145"/>
      <c r="H4" s="145"/>
      <c r="I4" s="145"/>
      <c r="J4" s="145"/>
      <c r="K4" s="145"/>
      <c r="L4" s="145"/>
      <c r="M4" s="145"/>
      <c r="N4" s="145"/>
      <c r="O4" s="145"/>
      <c r="P4" s="145"/>
      <c r="Q4" s="147"/>
      <c r="R4" s="172"/>
      <c r="S4" s="145"/>
      <c r="T4" s="147"/>
      <c r="U4" s="148"/>
      <c r="V4" s="148"/>
      <c r="W4" s="148"/>
      <c r="X4" s="148"/>
      <c r="Y4" s="148"/>
      <c r="Z4" s="289"/>
      <c r="AA4" s="7"/>
    </row>
    <row r="5" spans="1:27" ht="15" customHeight="1">
      <c r="A5" s="145"/>
      <c r="B5" s="145"/>
      <c r="C5" s="153" t="s">
        <v>199</v>
      </c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7"/>
      <c r="R5" s="172"/>
      <c r="S5" s="145"/>
      <c r="T5" s="147"/>
      <c r="U5" s="148"/>
      <c r="V5" s="148"/>
      <c r="W5" s="148"/>
      <c r="X5" s="148"/>
      <c r="Y5" s="148"/>
      <c r="Z5" s="289"/>
      <c r="AA5" s="7"/>
    </row>
    <row r="6" spans="1:27" ht="15" customHeight="1">
      <c r="A6" s="145"/>
      <c r="B6" s="145"/>
      <c r="C6" s="145"/>
      <c r="D6" s="145"/>
      <c r="E6" s="145"/>
      <c r="F6" s="145"/>
      <c r="G6" s="145"/>
      <c r="H6" s="145"/>
      <c r="I6" s="145"/>
      <c r="J6" s="145"/>
      <c r="K6" s="145"/>
      <c r="L6" s="145"/>
      <c r="M6" s="145"/>
      <c r="N6" s="145"/>
      <c r="O6" s="145"/>
      <c r="P6" s="145"/>
      <c r="Q6" s="147"/>
      <c r="R6" s="172"/>
      <c r="S6" s="145"/>
      <c r="T6" s="147"/>
      <c r="U6" s="148"/>
      <c r="V6" s="148"/>
      <c r="W6" s="148"/>
      <c r="X6" s="148"/>
      <c r="Y6" s="148"/>
      <c r="Z6" s="289"/>
      <c r="AA6" s="7"/>
    </row>
    <row r="7" spans="1:27" ht="15" customHeight="1">
      <c r="A7" s="173"/>
      <c r="B7" s="173"/>
      <c r="C7" s="174" t="s">
        <v>120</v>
      </c>
      <c r="D7" s="173"/>
      <c r="E7" s="173"/>
      <c r="F7" s="173"/>
      <c r="G7" s="173"/>
      <c r="H7" s="173"/>
      <c r="I7" s="173"/>
      <c r="J7" s="173"/>
      <c r="K7" s="173"/>
      <c r="L7" s="173"/>
      <c r="M7" s="173"/>
      <c r="N7" s="173"/>
      <c r="O7" s="173"/>
      <c r="P7" s="173"/>
      <c r="Q7" s="175"/>
      <c r="R7" s="176"/>
      <c r="S7" s="173"/>
      <c r="T7" s="147"/>
      <c r="U7" s="148"/>
      <c r="V7" s="148"/>
      <c r="W7" s="148"/>
      <c r="X7" s="148"/>
      <c r="Y7" s="148"/>
      <c r="Z7" s="289"/>
      <c r="AA7" s="7"/>
    </row>
    <row r="8" spans="1:27" ht="13.75" customHeight="1">
      <c r="A8" s="177" t="s">
        <v>121</v>
      </c>
      <c r="B8" s="177" t="s">
        <v>122</v>
      </c>
      <c r="C8" s="178" t="s">
        <v>123</v>
      </c>
      <c r="D8" s="179" t="s">
        <v>124</v>
      </c>
      <c r="E8" s="179" t="s">
        <v>125</v>
      </c>
      <c r="F8" s="179" t="s">
        <v>126</v>
      </c>
      <c r="G8" s="179" t="s">
        <v>43</v>
      </c>
      <c r="H8" s="179" t="s">
        <v>127</v>
      </c>
      <c r="I8" s="179" t="s">
        <v>128</v>
      </c>
      <c r="J8" s="180"/>
      <c r="K8" s="180"/>
      <c r="L8" s="180"/>
      <c r="M8" s="180"/>
      <c r="N8" s="180"/>
      <c r="O8" s="180"/>
      <c r="P8" s="179" t="s">
        <v>129</v>
      </c>
      <c r="Q8" s="181"/>
      <c r="R8" s="181"/>
      <c r="S8" s="182" t="s">
        <v>130</v>
      </c>
      <c r="T8" s="183"/>
      <c r="U8" s="184"/>
      <c r="V8" s="184"/>
      <c r="W8" s="184"/>
      <c r="X8" s="184"/>
      <c r="Y8" s="184"/>
      <c r="Z8" s="290"/>
      <c r="AA8" s="7"/>
    </row>
    <row r="9" spans="1:27" ht="13.75" customHeight="1">
      <c r="A9" s="185"/>
      <c r="B9" s="185"/>
      <c r="C9" s="186"/>
      <c r="D9" s="187" t="s">
        <v>131</v>
      </c>
      <c r="E9" s="185"/>
      <c r="F9" s="188"/>
      <c r="G9" s="189"/>
      <c r="H9" s="189"/>
      <c r="I9" s="189"/>
      <c r="J9" s="185"/>
      <c r="K9" s="185"/>
      <c r="L9" s="185"/>
      <c r="M9" s="185"/>
      <c r="N9" s="185"/>
      <c r="O9" s="185"/>
      <c r="P9" s="185"/>
      <c r="Q9" s="190"/>
      <c r="R9" s="190"/>
      <c r="S9" s="185"/>
      <c r="T9" s="163"/>
      <c r="U9" s="163"/>
      <c r="V9" s="163"/>
      <c r="W9" s="163"/>
      <c r="X9" s="163"/>
      <c r="Y9" s="163"/>
      <c r="Z9" s="291"/>
      <c r="AA9" s="7"/>
    </row>
    <row r="10" spans="1:27" ht="13.75" customHeight="1">
      <c r="A10" s="191"/>
      <c r="B10" s="191"/>
      <c r="C10" s="191"/>
      <c r="D10" s="192" t="s">
        <v>132</v>
      </c>
      <c r="E10" s="191"/>
      <c r="F10" s="193"/>
      <c r="G10" s="194"/>
      <c r="H10" s="194"/>
      <c r="I10" s="194"/>
      <c r="J10" s="191"/>
      <c r="K10" s="191"/>
      <c r="L10" s="191"/>
      <c r="M10" s="191"/>
      <c r="N10" s="191"/>
      <c r="O10" s="191"/>
      <c r="P10" s="191"/>
      <c r="Q10" s="163"/>
      <c r="R10" s="163"/>
      <c r="S10" s="191"/>
      <c r="T10" s="163"/>
      <c r="U10" s="163"/>
      <c r="V10" s="163"/>
      <c r="W10" s="163"/>
      <c r="X10" s="163"/>
      <c r="Y10" s="163"/>
      <c r="Z10" s="291"/>
      <c r="AA10" s="7"/>
    </row>
    <row r="11" spans="1:27" ht="25" customHeight="1">
      <c r="A11" s="195"/>
      <c r="B11" s="196" t="s">
        <v>133</v>
      </c>
      <c r="C11" s="197" t="s">
        <v>200</v>
      </c>
      <c r="D11" s="196" t="s">
        <v>201</v>
      </c>
      <c r="E11" s="196" t="s">
        <v>136</v>
      </c>
      <c r="F11" s="198">
        <v>8.4</v>
      </c>
      <c r="G11" s="199">
        <v>0</v>
      </c>
      <c r="H11" s="199"/>
      <c r="I11" s="199">
        <f>ROUND(F11*(G11+H11),2)</f>
        <v>0</v>
      </c>
      <c r="J11" s="200">
        <f>ROUND(F11*(N11),2)</f>
        <v>289.63</v>
      </c>
      <c r="K11" s="201">
        <f>ROUND(F11*(O11),2)</f>
        <v>0</v>
      </c>
      <c r="L11" s="202">
        <f>ROUND(F11*(G11+H11),2)</f>
        <v>0</v>
      </c>
      <c r="M11" s="169"/>
      <c r="N11" s="202">
        <v>34.479999999999997</v>
      </c>
      <c r="O11" s="169"/>
      <c r="P11" s="193">
        <f>ROUND(F11*(R11),3)</f>
        <v>0</v>
      </c>
      <c r="Q11" s="157"/>
      <c r="R11" s="157">
        <v>0</v>
      </c>
      <c r="S11" s="193">
        <f>ROUND(F11*(X11),3)</f>
        <v>0</v>
      </c>
      <c r="T11" s="148"/>
      <c r="U11" s="148"/>
      <c r="V11" s="148"/>
      <c r="W11" s="148"/>
      <c r="X11" s="158">
        <v>0</v>
      </c>
      <c r="Y11" s="148"/>
      <c r="Z11" s="292">
        <v>0</v>
      </c>
      <c r="AA11" s="7"/>
    </row>
    <row r="12" spans="1:27" ht="25" customHeight="1">
      <c r="A12" s="195"/>
      <c r="B12" s="196" t="s">
        <v>133</v>
      </c>
      <c r="C12" s="197" t="s">
        <v>202</v>
      </c>
      <c r="D12" s="196" t="s">
        <v>203</v>
      </c>
      <c r="E12" s="196" t="s">
        <v>204</v>
      </c>
      <c r="F12" s="198">
        <v>8.4</v>
      </c>
      <c r="G12" s="199">
        <v>0</v>
      </c>
      <c r="H12" s="199"/>
      <c r="I12" s="199">
        <f>ROUND(F12*(G12+H12),2)</f>
        <v>0</v>
      </c>
      <c r="J12" s="200">
        <f>ROUND(F12*(N12),2)</f>
        <v>22.34</v>
      </c>
      <c r="K12" s="201">
        <f>ROUND(F12*(O12),2)</f>
        <v>0</v>
      </c>
      <c r="L12" s="202">
        <f>ROUND(F12*(G12+H12),2)</f>
        <v>0</v>
      </c>
      <c r="M12" s="169"/>
      <c r="N12" s="202">
        <v>2.66</v>
      </c>
      <c r="O12" s="169"/>
      <c r="P12" s="193">
        <f>ROUND(F12*(R12),3)</f>
        <v>0</v>
      </c>
      <c r="Q12" s="157"/>
      <c r="R12" s="157">
        <v>0</v>
      </c>
      <c r="S12" s="193">
        <f>ROUND(F12*(X12),3)</f>
        <v>0</v>
      </c>
      <c r="T12" s="148"/>
      <c r="U12" s="148"/>
      <c r="V12" s="148"/>
      <c r="W12" s="148"/>
      <c r="X12" s="158">
        <v>0</v>
      </c>
      <c r="Y12" s="148"/>
      <c r="Z12" s="292">
        <v>0</v>
      </c>
      <c r="AA12" s="7"/>
    </row>
    <row r="13" spans="1:27" ht="25" customHeight="1">
      <c r="A13" s="195"/>
      <c r="B13" s="196" t="s">
        <v>133</v>
      </c>
      <c r="C13" s="197" t="s">
        <v>205</v>
      </c>
      <c r="D13" s="196" t="s">
        <v>206</v>
      </c>
      <c r="E13" s="196" t="s">
        <v>204</v>
      </c>
      <c r="F13" s="198">
        <v>8.4</v>
      </c>
      <c r="G13" s="199">
        <v>0</v>
      </c>
      <c r="H13" s="199"/>
      <c r="I13" s="199">
        <f>ROUND(F13*(G13+H13),2)</f>
        <v>0</v>
      </c>
      <c r="J13" s="200">
        <f>ROUND(F13*(N13),2)</f>
        <v>60.48</v>
      </c>
      <c r="K13" s="201">
        <f>ROUND(F13*(O13),2)</f>
        <v>0</v>
      </c>
      <c r="L13" s="202">
        <f>ROUND(F13*(G13+H13),2)</f>
        <v>0</v>
      </c>
      <c r="M13" s="169"/>
      <c r="N13" s="202">
        <v>7.2</v>
      </c>
      <c r="O13" s="169"/>
      <c r="P13" s="193">
        <f>ROUND(F13*(R13),3)</f>
        <v>0</v>
      </c>
      <c r="Q13" s="157"/>
      <c r="R13" s="157">
        <v>0</v>
      </c>
      <c r="S13" s="193">
        <f>ROUND(F13*(X13),3)</f>
        <v>0</v>
      </c>
      <c r="T13" s="148"/>
      <c r="U13" s="148"/>
      <c r="V13" s="148"/>
      <c r="W13" s="148"/>
      <c r="X13" s="158">
        <v>0</v>
      </c>
      <c r="Y13" s="148"/>
      <c r="Z13" s="292">
        <v>0</v>
      </c>
      <c r="AA13" s="7"/>
    </row>
    <row r="14" spans="1:27" ht="25" customHeight="1">
      <c r="A14" s="195"/>
      <c r="B14" s="196" t="s">
        <v>133</v>
      </c>
      <c r="C14" s="197" t="s">
        <v>207</v>
      </c>
      <c r="D14" s="196" t="s">
        <v>208</v>
      </c>
      <c r="E14" s="196" t="s">
        <v>136</v>
      </c>
      <c r="F14" s="198">
        <v>8.4</v>
      </c>
      <c r="G14" s="199">
        <v>0</v>
      </c>
      <c r="H14" s="199"/>
      <c r="I14" s="199">
        <f>ROUND(F14*(G14+H14),2)</f>
        <v>0</v>
      </c>
      <c r="J14" s="200">
        <f>ROUND(F14*(N14),2)</f>
        <v>10.42</v>
      </c>
      <c r="K14" s="201">
        <f>ROUND(F14*(O14),2)</f>
        <v>0</v>
      </c>
      <c r="L14" s="202">
        <f>ROUND(F14*(G14+H14),2)</f>
        <v>0</v>
      </c>
      <c r="M14" s="169"/>
      <c r="N14" s="202">
        <v>1.24</v>
      </c>
      <c r="O14" s="169"/>
      <c r="P14" s="193">
        <f>ROUND(F14*(R14),3)</f>
        <v>0</v>
      </c>
      <c r="Q14" s="157"/>
      <c r="R14" s="157">
        <v>0</v>
      </c>
      <c r="S14" s="193">
        <f>ROUND(F14*(X14),3)</f>
        <v>0</v>
      </c>
      <c r="T14" s="148"/>
      <c r="U14" s="148"/>
      <c r="V14" s="148"/>
      <c r="W14" s="148"/>
      <c r="X14" s="158">
        <v>0</v>
      </c>
      <c r="Y14" s="148"/>
      <c r="Z14" s="292">
        <v>0</v>
      </c>
      <c r="AA14" s="7"/>
    </row>
    <row r="15" spans="1:27" ht="25" customHeight="1">
      <c r="A15" s="195"/>
      <c r="B15" s="196" t="s">
        <v>133</v>
      </c>
      <c r="C15" s="197" t="s">
        <v>209</v>
      </c>
      <c r="D15" s="196" t="s">
        <v>210</v>
      </c>
      <c r="E15" s="196" t="s">
        <v>158</v>
      </c>
      <c r="F15" s="198">
        <v>13.44</v>
      </c>
      <c r="G15" s="199">
        <v>0</v>
      </c>
      <c r="H15" s="199"/>
      <c r="I15" s="199">
        <f>ROUND(F15*(G15+H15),2)</f>
        <v>0</v>
      </c>
      <c r="J15" s="200">
        <f>ROUND(F15*(N15),2)</f>
        <v>120.96</v>
      </c>
      <c r="K15" s="201">
        <f>ROUND(F15*(O15),2)</f>
        <v>0</v>
      </c>
      <c r="L15" s="202">
        <f>ROUND(F15*(G15+H15),2)</f>
        <v>0</v>
      </c>
      <c r="M15" s="169"/>
      <c r="N15" s="202">
        <v>9</v>
      </c>
      <c r="O15" s="169"/>
      <c r="P15" s="193">
        <f>ROUND(F15*(R15),3)</f>
        <v>0</v>
      </c>
      <c r="Q15" s="157"/>
      <c r="R15" s="157">
        <v>0</v>
      </c>
      <c r="S15" s="193">
        <f>ROUND(F15*(X15),3)</f>
        <v>0</v>
      </c>
      <c r="T15" s="148"/>
      <c r="U15" s="148"/>
      <c r="V15" s="148"/>
      <c r="W15" s="148"/>
      <c r="X15" s="158">
        <v>0</v>
      </c>
      <c r="Y15" s="148"/>
      <c r="Z15" s="292">
        <v>0</v>
      </c>
      <c r="AA15" s="7"/>
    </row>
    <row r="16" spans="1:27" ht="13.75" customHeight="1">
      <c r="A16" s="191"/>
      <c r="B16" s="191"/>
      <c r="C16" s="191"/>
      <c r="D16" s="192" t="s">
        <v>132</v>
      </c>
      <c r="E16" s="191"/>
      <c r="F16" s="193"/>
      <c r="G16" s="203">
        <f>ROUND((SUM(L10:L15))/1,2)</f>
        <v>0</v>
      </c>
      <c r="H16" s="203">
        <f>ROUND((SUM(M10:M15))/1,2)</f>
        <v>0</v>
      </c>
      <c r="I16" s="203">
        <f>ROUND((SUM(I10:I15))/1,2)</f>
        <v>0</v>
      </c>
      <c r="J16" s="191"/>
      <c r="K16" s="191"/>
      <c r="L16" s="204">
        <f>ROUND((SUM(L10:L15))/1,2)</f>
        <v>0</v>
      </c>
      <c r="M16" s="204">
        <f>ROUND((SUM(M10:M15))/1,2)</f>
        <v>0</v>
      </c>
      <c r="N16" s="191"/>
      <c r="O16" s="191"/>
      <c r="P16" s="205">
        <f>ROUND((SUM(P10:P15))/1,2)</f>
        <v>0</v>
      </c>
      <c r="Q16" s="163"/>
      <c r="R16" s="163"/>
      <c r="S16" s="205">
        <f>ROUND((SUM(S10:S15))/1,2)</f>
        <v>0</v>
      </c>
      <c r="T16" s="163"/>
      <c r="U16" s="163"/>
      <c r="V16" s="163"/>
      <c r="W16" s="163"/>
      <c r="X16" s="163"/>
      <c r="Y16" s="163"/>
      <c r="Z16" s="291"/>
      <c r="AA16" s="7"/>
    </row>
    <row r="17" spans="1:27" ht="15" customHeight="1">
      <c r="A17" s="169"/>
      <c r="B17" s="169"/>
      <c r="C17" s="169"/>
      <c r="D17" s="169"/>
      <c r="E17" s="169"/>
      <c r="F17" s="201"/>
      <c r="G17" s="170"/>
      <c r="H17" s="170"/>
      <c r="I17" s="170"/>
      <c r="J17" s="169"/>
      <c r="K17" s="169"/>
      <c r="L17" s="169"/>
      <c r="M17" s="169"/>
      <c r="N17" s="169"/>
      <c r="O17" s="169"/>
      <c r="P17" s="169"/>
      <c r="Q17" s="148"/>
      <c r="R17" s="148"/>
      <c r="S17" s="169"/>
      <c r="T17" s="148"/>
      <c r="U17" s="148"/>
      <c r="V17" s="148"/>
      <c r="W17" s="148"/>
      <c r="X17" s="148"/>
      <c r="Y17" s="148"/>
      <c r="Z17" s="289"/>
      <c r="AA17" s="7"/>
    </row>
    <row r="18" spans="1:27" ht="13.75" customHeight="1">
      <c r="A18" s="191"/>
      <c r="B18" s="191"/>
      <c r="C18" s="191"/>
      <c r="D18" s="192" t="s">
        <v>141</v>
      </c>
      <c r="E18" s="191"/>
      <c r="F18" s="193"/>
      <c r="G18" s="194"/>
      <c r="H18" s="194"/>
      <c r="I18" s="194"/>
      <c r="J18" s="191"/>
      <c r="K18" s="191"/>
      <c r="L18" s="191"/>
      <c r="M18" s="191"/>
      <c r="N18" s="191"/>
      <c r="O18" s="191"/>
      <c r="P18" s="191"/>
      <c r="Q18" s="163"/>
      <c r="R18" s="163"/>
      <c r="S18" s="191"/>
      <c r="T18" s="163"/>
      <c r="U18" s="163"/>
      <c r="V18" s="163"/>
      <c r="W18" s="163"/>
      <c r="X18" s="163"/>
      <c r="Y18" s="163"/>
      <c r="Z18" s="291"/>
      <c r="AA18" s="7"/>
    </row>
    <row r="19" spans="1:27" ht="25" customHeight="1">
      <c r="A19" s="195"/>
      <c r="B19" s="196" t="s">
        <v>142</v>
      </c>
      <c r="C19" s="197" t="s">
        <v>211</v>
      </c>
      <c r="D19" s="196" t="s">
        <v>212</v>
      </c>
      <c r="E19" s="196" t="s">
        <v>136</v>
      </c>
      <c r="F19" s="198">
        <v>8.4</v>
      </c>
      <c r="G19" s="199">
        <v>0</v>
      </c>
      <c r="H19" s="199"/>
      <c r="I19" s="199">
        <f>ROUND(F19*(G19+H19),2)</f>
        <v>0</v>
      </c>
      <c r="J19" s="200">
        <f>ROUND(F19*(N19),2)</f>
        <v>1159.2</v>
      </c>
      <c r="K19" s="201">
        <f>ROUND(F19*(O19),2)</f>
        <v>0</v>
      </c>
      <c r="L19" s="202">
        <f>ROUND(F19*(G19+H19),2)</f>
        <v>0</v>
      </c>
      <c r="M19" s="169"/>
      <c r="N19" s="202">
        <v>138</v>
      </c>
      <c r="O19" s="169"/>
      <c r="P19" s="193">
        <f>ROUND(F19*(R19),3)</f>
        <v>20.004000000000001</v>
      </c>
      <c r="Q19" s="157"/>
      <c r="R19" s="157">
        <v>2.3814610040000002</v>
      </c>
      <c r="S19" s="193">
        <f>ROUND(F19*(X19),3)</f>
        <v>0</v>
      </c>
      <c r="T19" s="148"/>
      <c r="U19" s="148"/>
      <c r="V19" s="148"/>
      <c r="W19" s="148"/>
      <c r="X19" s="158">
        <v>0</v>
      </c>
      <c r="Y19" s="148"/>
      <c r="Z19" s="292">
        <v>0</v>
      </c>
      <c r="AA19" s="7"/>
    </row>
    <row r="20" spans="1:27" ht="13.75" customHeight="1">
      <c r="A20" s="191"/>
      <c r="B20" s="191"/>
      <c r="C20" s="191"/>
      <c r="D20" s="192" t="s">
        <v>141</v>
      </c>
      <c r="E20" s="191"/>
      <c r="F20" s="193"/>
      <c r="G20" s="203">
        <f>ROUND((SUM(L18:L19))/1,2)</f>
        <v>0</v>
      </c>
      <c r="H20" s="203">
        <f>ROUND((SUM(M18:M19))/1,2)</f>
        <v>0</v>
      </c>
      <c r="I20" s="203">
        <f>ROUND((SUM(I18:I19))/1,2)</f>
        <v>0</v>
      </c>
      <c r="J20" s="191"/>
      <c r="K20" s="191"/>
      <c r="L20" s="204">
        <f>ROUND((SUM(L18:L19))/1,2)</f>
        <v>0</v>
      </c>
      <c r="M20" s="204">
        <f>ROUND((SUM(M18:M19))/1,2)</f>
        <v>0</v>
      </c>
      <c r="N20" s="191"/>
      <c r="O20" s="191"/>
      <c r="P20" s="205">
        <f>ROUND((SUM(P18:P19))/1,2)</f>
        <v>20</v>
      </c>
      <c r="Q20" s="163"/>
      <c r="R20" s="163"/>
      <c r="S20" s="205">
        <f>ROUND((SUM(S18:S19))/1,2)</f>
        <v>0</v>
      </c>
      <c r="T20" s="163"/>
      <c r="U20" s="163"/>
      <c r="V20" s="163"/>
      <c r="W20" s="163"/>
      <c r="X20" s="163"/>
      <c r="Y20" s="163"/>
      <c r="Z20" s="291"/>
      <c r="AA20" s="7"/>
    </row>
    <row r="21" spans="1:27" ht="15" customHeight="1">
      <c r="A21" s="169"/>
      <c r="B21" s="169"/>
      <c r="C21" s="169"/>
      <c r="D21" s="169"/>
      <c r="E21" s="169"/>
      <c r="F21" s="201"/>
      <c r="G21" s="170"/>
      <c r="H21" s="170"/>
      <c r="I21" s="170"/>
      <c r="J21" s="169"/>
      <c r="K21" s="169"/>
      <c r="L21" s="169"/>
      <c r="M21" s="169"/>
      <c r="N21" s="169"/>
      <c r="O21" s="169"/>
      <c r="P21" s="169"/>
      <c r="Q21" s="148"/>
      <c r="R21" s="148"/>
      <c r="S21" s="169"/>
      <c r="T21" s="148"/>
      <c r="U21" s="148"/>
      <c r="V21" s="148"/>
      <c r="W21" s="148"/>
      <c r="X21" s="148"/>
      <c r="Y21" s="148"/>
      <c r="Z21" s="289"/>
      <c r="AA21" s="7"/>
    </row>
    <row r="22" spans="1:27" ht="13.75" customHeight="1">
      <c r="A22" s="191"/>
      <c r="B22" s="191"/>
      <c r="C22" s="191"/>
      <c r="D22" s="192" t="s">
        <v>213</v>
      </c>
      <c r="E22" s="191"/>
      <c r="F22" s="193"/>
      <c r="G22" s="194"/>
      <c r="H22" s="194"/>
      <c r="I22" s="194"/>
      <c r="J22" s="191"/>
      <c r="K22" s="191"/>
      <c r="L22" s="191"/>
      <c r="M22" s="191"/>
      <c r="N22" s="191"/>
      <c r="O22" s="191"/>
      <c r="P22" s="191"/>
      <c r="Q22" s="163"/>
      <c r="R22" s="163"/>
      <c r="S22" s="191"/>
      <c r="T22" s="163"/>
      <c r="U22" s="163"/>
      <c r="V22" s="163"/>
      <c r="W22" s="163"/>
      <c r="X22" s="163"/>
      <c r="Y22" s="163"/>
      <c r="Z22" s="291"/>
      <c r="AA22" s="7"/>
    </row>
    <row r="23" spans="1:27" ht="25" customHeight="1">
      <c r="A23" s="195"/>
      <c r="B23" s="196" t="s">
        <v>142</v>
      </c>
      <c r="C23" s="197" t="s">
        <v>214</v>
      </c>
      <c r="D23" s="196" t="s">
        <v>215</v>
      </c>
      <c r="E23" s="196" t="s">
        <v>136</v>
      </c>
      <c r="F23" s="198">
        <v>7.39</v>
      </c>
      <c r="G23" s="199">
        <v>0</v>
      </c>
      <c r="H23" s="199"/>
      <c r="I23" s="199">
        <f>ROUND(F23*(G23+H23),2)</f>
        <v>0</v>
      </c>
      <c r="J23" s="200">
        <f>ROUND(F23*(N23),2)</f>
        <v>1104.29</v>
      </c>
      <c r="K23" s="201">
        <f>ROUND(F23*(O23),2)</f>
        <v>0</v>
      </c>
      <c r="L23" s="202">
        <f>ROUND(F23*(G23+H23),2)</f>
        <v>0</v>
      </c>
      <c r="M23" s="169"/>
      <c r="N23" s="202">
        <v>149.43</v>
      </c>
      <c r="O23" s="169"/>
      <c r="P23" s="193">
        <f>ROUND(F23*(R23),3)</f>
        <v>17.609000000000002</v>
      </c>
      <c r="Q23" s="157"/>
      <c r="R23" s="157">
        <v>2.3828727999999999</v>
      </c>
      <c r="S23" s="193">
        <f>ROUND(F23*(X23),3)</f>
        <v>0</v>
      </c>
      <c r="T23" s="148"/>
      <c r="U23" s="148"/>
      <c r="V23" s="148"/>
      <c r="W23" s="148"/>
      <c r="X23" s="158">
        <v>0</v>
      </c>
      <c r="Y23" s="148"/>
      <c r="Z23" s="292">
        <v>0</v>
      </c>
      <c r="AA23" s="7"/>
    </row>
    <row r="24" spans="1:27" ht="25" customHeight="1">
      <c r="A24" s="195"/>
      <c r="B24" s="196" t="s">
        <v>142</v>
      </c>
      <c r="C24" s="197" t="s">
        <v>216</v>
      </c>
      <c r="D24" s="196" t="s">
        <v>217</v>
      </c>
      <c r="E24" s="196" t="s">
        <v>186</v>
      </c>
      <c r="F24" s="198">
        <v>4.38</v>
      </c>
      <c r="G24" s="199">
        <v>0</v>
      </c>
      <c r="H24" s="199"/>
      <c r="I24" s="199">
        <f>ROUND(F24*(G24+H24),2)</f>
        <v>0</v>
      </c>
      <c r="J24" s="200">
        <f>ROUND(F24*(N24),2)</f>
        <v>55.85</v>
      </c>
      <c r="K24" s="201">
        <f>ROUND(F24*(O24),2)</f>
        <v>0</v>
      </c>
      <c r="L24" s="202">
        <f>ROUND(F24*(G24+H24),2)</f>
        <v>0</v>
      </c>
      <c r="M24" s="169"/>
      <c r="N24" s="202">
        <v>12.75</v>
      </c>
      <c r="O24" s="169"/>
      <c r="P24" s="193">
        <f>ROUND(F24*(R24),3)</f>
        <v>3.7999999999999999E-2</v>
      </c>
      <c r="Q24" s="157"/>
      <c r="R24" s="157">
        <v>8.6E-3</v>
      </c>
      <c r="S24" s="193">
        <f>ROUND(F24*(X24),3)</f>
        <v>0</v>
      </c>
      <c r="T24" s="148"/>
      <c r="U24" s="148"/>
      <c r="V24" s="148"/>
      <c r="W24" s="148"/>
      <c r="X24" s="158">
        <v>0</v>
      </c>
      <c r="Y24" s="148"/>
      <c r="Z24" s="292">
        <v>0</v>
      </c>
      <c r="AA24" s="7"/>
    </row>
    <row r="25" spans="1:27" ht="25" customHeight="1">
      <c r="A25" s="195"/>
      <c r="B25" s="196" t="s">
        <v>142</v>
      </c>
      <c r="C25" s="197" t="s">
        <v>218</v>
      </c>
      <c r="D25" s="196" t="s">
        <v>219</v>
      </c>
      <c r="E25" s="196" t="s">
        <v>186</v>
      </c>
      <c r="F25" s="198">
        <v>4.38</v>
      </c>
      <c r="G25" s="199">
        <v>0</v>
      </c>
      <c r="H25" s="199"/>
      <c r="I25" s="199">
        <f>ROUND(F25*(G25+H25),2)</f>
        <v>0</v>
      </c>
      <c r="J25" s="200">
        <f>ROUND(F25*(N25),2)</f>
        <v>20.45</v>
      </c>
      <c r="K25" s="201">
        <f>ROUND(F25*(O25),2)</f>
        <v>0</v>
      </c>
      <c r="L25" s="202">
        <f>ROUND(F25*(G25+H25),2)</f>
        <v>0</v>
      </c>
      <c r="M25" s="169"/>
      <c r="N25" s="202">
        <v>4.67</v>
      </c>
      <c r="O25" s="169"/>
      <c r="P25" s="193">
        <f>ROUND(F25*(R25),3)</f>
        <v>0</v>
      </c>
      <c r="Q25" s="157"/>
      <c r="R25" s="157">
        <v>0</v>
      </c>
      <c r="S25" s="193">
        <f>ROUND(F25*(X25),3)</f>
        <v>0</v>
      </c>
      <c r="T25" s="148"/>
      <c r="U25" s="148"/>
      <c r="V25" s="148"/>
      <c r="W25" s="148"/>
      <c r="X25" s="158">
        <v>0</v>
      </c>
      <c r="Y25" s="148"/>
      <c r="Z25" s="292">
        <v>0</v>
      </c>
      <c r="AA25" s="7"/>
    </row>
    <row r="26" spans="1:27" ht="25" customHeight="1">
      <c r="A26" s="195"/>
      <c r="B26" s="196" t="s">
        <v>142</v>
      </c>
      <c r="C26" s="197" t="s">
        <v>220</v>
      </c>
      <c r="D26" s="196" t="s">
        <v>221</v>
      </c>
      <c r="E26" s="196" t="s">
        <v>158</v>
      </c>
      <c r="F26" s="198">
        <v>0.18</v>
      </c>
      <c r="G26" s="199">
        <v>0</v>
      </c>
      <c r="H26" s="199"/>
      <c r="I26" s="199">
        <f>ROUND(F26*(G26+H26),2)</f>
        <v>0</v>
      </c>
      <c r="J26" s="200">
        <f>ROUND(F26*(N26),2)</f>
        <v>335.76</v>
      </c>
      <c r="K26" s="201">
        <f>ROUND(F26*(O26),2)</f>
        <v>0</v>
      </c>
      <c r="L26" s="202">
        <f>ROUND(F26*(G26+H26),2)</f>
        <v>0</v>
      </c>
      <c r="M26" s="169"/>
      <c r="N26" s="202">
        <v>1865.31</v>
      </c>
      <c r="O26" s="169"/>
      <c r="P26" s="193">
        <f>ROUND(F26*(R26),3)</f>
        <v>0.217</v>
      </c>
      <c r="Q26" s="157"/>
      <c r="R26" s="157">
        <v>1.202961408</v>
      </c>
      <c r="S26" s="193">
        <f>ROUND(F26*(X26),3)</f>
        <v>0</v>
      </c>
      <c r="T26" s="148"/>
      <c r="U26" s="148"/>
      <c r="V26" s="148"/>
      <c r="W26" s="148"/>
      <c r="X26" s="158">
        <v>0</v>
      </c>
      <c r="Y26" s="148"/>
      <c r="Z26" s="292">
        <v>0</v>
      </c>
      <c r="AA26" s="7"/>
    </row>
    <row r="27" spans="1:27" ht="13.75" customHeight="1">
      <c r="A27" s="191"/>
      <c r="B27" s="191"/>
      <c r="C27" s="191"/>
      <c r="D27" s="192" t="s">
        <v>213</v>
      </c>
      <c r="E27" s="191"/>
      <c r="F27" s="193"/>
      <c r="G27" s="203">
        <f>ROUND((SUM(L22:L26))/1,2)</f>
        <v>0</v>
      </c>
      <c r="H27" s="203">
        <f>ROUND((SUM(M22:M26))/1,2)</f>
        <v>0</v>
      </c>
      <c r="I27" s="203">
        <f>ROUND((SUM(I22:I26))/1,2)</f>
        <v>0</v>
      </c>
      <c r="J27" s="191"/>
      <c r="K27" s="191"/>
      <c r="L27" s="204">
        <f>ROUND((SUM(L22:L26))/1,2)</f>
        <v>0</v>
      </c>
      <c r="M27" s="204">
        <f>ROUND((SUM(M22:M26))/1,2)</f>
        <v>0</v>
      </c>
      <c r="N27" s="191"/>
      <c r="O27" s="191"/>
      <c r="P27" s="205">
        <f>ROUND((SUM(P22:P26))/1,2)</f>
        <v>17.86</v>
      </c>
      <c r="Q27" s="163"/>
      <c r="R27" s="163"/>
      <c r="S27" s="205">
        <f>ROUND((SUM(S22:S26))/1,2)</f>
        <v>0</v>
      </c>
      <c r="T27" s="163"/>
      <c r="U27" s="163"/>
      <c r="V27" s="163"/>
      <c r="W27" s="163"/>
      <c r="X27" s="163"/>
      <c r="Y27" s="163"/>
      <c r="Z27" s="291"/>
      <c r="AA27" s="7"/>
    </row>
    <row r="28" spans="1:27" ht="15" customHeight="1">
      <c r="A28" s="169"/>
      <c r="B28" s="169"/>
      <c r="C28" s="169"/>
      <c r="D28" s="169"/>
      <c r="E28" s="169"/>
      <c r="F28" s="201"/>
      <c r="G28" s="170"/>
      <c r="H28" s="170"/>
      <c r="I28" s="170"/>
      <c r="J28" s="169"/>
      <c r="K28" s="169"/>
      <c r="L28" s="169"/>
      <c r="M28" s="169"/>
      <c r="N28" s="169"/>
      <c r="O28" s="169"/>
      <c r="P28" s="169"/>
      <c r="Q28" s="148"/>
      <c r="R28" s="148"/>
      <c r="S28" s="169"/>
      <c r="T28" s="148"/>
      <c r="U28" s="148"/>
      <c r="V28" s="148"/>
      <c r="W28" s="148"/>
      <c r="X28" s="148"/>
      <c r="Y28" s="148"/>
      <c r="Z28" s="289"/>
      <c r="AA28" s="7"/>
    </row>
    <row r="29" spans="1:27" ht="13.75" customHeight="1">
      <c r="A29" s="191"/>
      <c r="B29" s="191"/>
      <c r="C29" s="191"/>
      <c r="D29" s="192" t="s">
        <v>222</v>
      </c>
      <c r="E29" s="191"/>
      <c r="F29" s="193"/>
      <c r="G29" s="194"/>
      <c r="H29" s="194"/>
      <c r="I29" s="194"/>
      <c r="J29" s="191"/>
      <c r="K29" s="191"/>
      <c r="L29" s="191"/>
      <c r="M29" s="191"/>
      <c r="N29" s="191"/>
      <c r="O29" s="191"/>
      <c r="P29" s="191"/>
      <c r="Q29" s="163"/>
      <c r="R29" s="163"/>
      <c r="S29" s="191"/>
      <c r="T29" s="163"/>
      <c r="U29" s="163"/>
      <c r="V29" s="163"/>
      <c r="W29" s="163"/>
      <c r="X29" s="163"/>
      <c r="Y29" s="163"/>
      <c r="Z29" s="291"/>
      <c r="AA29" s="7"/>
    </row>
    <row r="30" spans="1:27" ht="25" customHeight="1">
      <c r="A30" s="195"/>
      <c r="B30" s="196" t="s">
        <v>142</v>
      </c>
      <c r="C30" s="197" t="s">
        <v>223</v>
      </c>
      <c r="D30" s="196" t="s">
        <v>224</v>
      </c>
      <c r="E30" s="196" t="s">
        <v>149</v>
      </c>
      <c r="F30" s="198">
        <v>11</v>
      </c>
      <c r="G30" s="199">
        <v>0</v>
      </c>
      <c r="H30" s="199"/>
      <c r="I30" s="199">
        <f>ROUND(F30*(G30+H30),2)</f>
        <v>0</v>
      </c>
      <c r="J30" s="200">
        <f>ROUND(F30*(N30),2)</f>
        <v>89.76</v>
      </c>
      <c r="K30" s="201">
        <f>ROUND(F30*(O30),2)</f>
        <v>0</v>
      </c>
      <c r="L30" s="202">
        <f>ROUND(F30*(G30+H30),2)</f>
        <v>0</v>
      </c>
      <c r="M30" s="169"/>
      <c r="N30" s="202">
        <v>8.16</v>
      </c>
      <c r="O30" s="169"/>
      <c r="P30" s="193">
        <f>ROUND(F30*(R30),3)</f>
        <v>2E-3</v>
      </c>
      <c r="Q30" s="157"/>
      <c r="R30" s="157">
        <v>2.0000000000000001E-4</v>
      </c>
      <c r="S30" s="193">
        <f>ROUND(F30*(X30),3)</f>
        <v>0</v>
      </c>
      <c r="T30" s="148"/>
      <c r="U30" s="148"/>
      <c r="V30" s="148"/>
      <c r="W30" s="148"/>
      <c r="X30" s="158">
        <v>0</v>
      </c>
      <c r="Y30" s="148"/>
      <c r="Z30" s="292">
        <v>0</v>
      </c>
      <c r="AA30" s="7"/>
    </row>
    <row r="31" spans="1:27" ht="13.75" customHeight="1">
      <c r="A31" s="191"/>
      <c r="B31" s="191"/>
      <c r="C31" s="191"/>
      <c r="D31" s="192" t="s">
        <v>222</v>
      </c>
      <c r="E31" s="191"/>
      <c r="F31" s="193"/>
      <c r="G31" s="203">
        <f>ROUND((SUM(L29:L30))/1,2)</f>
        <v>0</v>
      </c>
      <c r="H31" s="203">
        <f>ROUND((SUM(M29:M30))/1,2)</f>
        <v>0</v>
      </c>
      <c r="I31" s="203">
        <f>ROUND((SUM(I29:I30))/1,2)</f>
        <v>0</v>
      </c>
      <c r="J31" s="191"/>
      <c r="K31" s="191"/>
      <c r="L31" s="204">
        <f>ROUND((SUM(L29:L30))/1,2)</f>
        <v>0</v>
      </c>
      <c r="M31" s="204">
        <f>ROUND((SUM(M29:M30))/1,2)</f>
        <v>0</v>
      </c>
      <c r="N31" s="191"/>
      <c r="O31" s="191"/>
      <c r="P31" s="205">
        <f>ROUND((SUM(P29:P30))/1,2)</f>
        <v>0</v>
      </c>
      <c r="Q31" s="163"/>
      <c r="R31" s="163"/>
      <c r="S31" s="205">
        <f>ROUND((SUM(S29:S30))/1,2)</f>
        <v>0</v>
      </c>
      <c r="T31" s="163"/>
      <c r="U31" s="163"/>
      <c r="V31" s="163"/>
      <c r="W31" s="163"/>
      <c r="X31" s="163"/>
      <c r="Y31" s="163"/>
      <c r="Z31" s="291"/>
      <c r="AA31" s="7"/>
    </row>
    <row r="32" spans="1:27" ht="15" customHeight="1">
      <c r="A32" s="169"/>
      <c r="B32" s="169"/>
      <c r="C32" s="169"/>
      <c r="D32" s="169"/>
      <c r="E32" s="169"/>
      <c r="F32" s="201"/>
      <c r="G32" s="170"/>
      <c r="H32" s="170"/>
      <c r="I32" s="170"/>
      <c r="J32" s="169"/>
      <c r="K32" s="169"/>
      <c r="L32" s="169"/>
      <c r="M32" s="169"/>
      <c r="N32" s="169"/>
      <c r="O32" s="169"/>
      <c r="P32" s="169"/>
      <c r="Q32" s="148"/>
      <c r="R32" s="148"/>
      <c r="S32" s="169"/>
      <c r="T32" s="148"/>
      <c r="U32" s="148"/>
      <c r="V32" s="148"/>
      <c r="W32" s="148"/>
      <c r="X32" s="148"/>
      <c r="Y32" s="148"/>
      <c r="Z32" s="289"/>
      <c r="AA32" s="7"/>
    </row>
    <row r="33" spans="1:27" ht="13.75" customHeight="1">
      <c r="A33" s="191"/>
      <c r="B33" s="191"/>
      <c r="C33" s="191"/>
      <c r="D33" s="206" t="s">
        <v>131</v>
      </c>
      <c r="E33" s="191"/>
      <c r="F33" s="193"/>
      <c r="G33" s="203">
        <f>ROUND((SUM(L9:L32))/2,2)</f>
        <v>0</v>
      </c>
      <c r="H33" s="203">
        <f>ROUND((SUM(M9:M32))/2,2)</f>
        <v>0</v>
      </c>
      <c r="I33" s="203">
        <f>ROUND((SUM(I9:I32))/2,2)</f>
        <v>0</v>
      </c>
      <c r="J33" s="194"/>
      <c r="K33" s="191"/>
      <c r="L33" s="194">
        <f>ROUND((SUM(L9:L32))/2,2)</f>
        <v>0</v>
      </c>
      <c r="M33" s="194">
        <f>ROUND((SUM(M9:M32))/2,2)</f>
        <v>0</v>
      </c>
      <c r="N33" s="191"/>
      <c r="O33" s="191"/>
      <c r="P33" s="205">
        <f>ROUND((SUM(P9:P32))/2,2)</f>
        <v>37.869999999999997</v>
      </c>
      <c r="Q33" s="148"/>
      <c r="R33" s="148"/>
      <c r="S33" s="205">
        <f>ROUND((SUM(S9:S32))/2,2)</f>
        <v>0</v>
      </c>
      <c r="T33" s="148"/>
      <c r="U33" s="148"/>
      <c r="V33" s="148"/>
      <c r="W33" s="148"/>
      <c r="X33" s="148"/>
      <c r="Y33" s="148"/>
      <c r="Z33" s="289"/>
      <c r="AA33" s="7"/>
    </row>
    <row r="34" spans="1:27" ht="15" customHeight="1">
      <c r="A34" s="169"/>
      <c r="B34" s="169"/>
      <c r="C34" s="169"/>
      <c r="D34" s="169"/>
      <c r="E34" s="169"/>
      <c r="F34" s="201"/>
      <c r="G34" s="170"/>
      <c r="H34" s="170"/>
      <c r="I34" s="170"/>
      <c r="J34" s="169"/>
      <c r="K34" s="169"/>
      <c r="L34" s="169"/>
      <c r="M34" s="169"/>
      <c r="N34" s="169"/>
      <c r="O34" s="169"/>
      <c r="P34" s="169"/>
      <c r="Q34" s="148"/>
      <c r="R34" s="148"/>
      <c r="S34" s="169"/>
      <c r="T34" s="148"/>
      <c r="U34" s="148"/>
      <c r="V34" s="148"/>
      <c r="W34" s="148"/>
      <c r="X34" s="148"/>
      <c r="Y34" s="148"/>
      <c r="Z34" s="289"/>
      <c r="AA34" s="7"/>
    </row>
    <row r="35" spans="1:27" ht="13.75" customHeight="1">
      <c r="A35" s="191"/>
      <c r="B35" s="191"/>
      <c r="C35" s="191"/>
      <c r="D35" s="206" t="s">
        <v>159</v>
      </c>
      <c r="E35" s="191"/>
      <c r="F35" s="193"/>
      <c r="G35" s="194"/>
      <c r="H35" s="194"/>
      <c r="I35" s="194"/>
      <c r="J35" s="191"/>
      <c r="K35" s="191"/>
      <c r="L35" s="191"/>
      <c r="M35" s="191"/>
      <c r="N35" s="191"/>
      <c r="O35" s="191"/>
      <c r="P35" s="191"/>
      <c r="Q35" s="163"/>
      <c r="R35" s="163"/>
      <c r="S35" s="191"/>
      <c r="T35" s="163"/>
      <c r="U35" s="163"/>
      <c r="V35" s="163"/>
      <c r="W35" s="163"/>
      <c r="X35" s="163"/>
      <c r="Y35" s="163"/>
      <c r="Z35" s="291"/>
      <c r="AA35" s="7"/>
    </row>
    <row r="36" spans="1:27" ht="13.75" customHeight="1">
      <c r="A36" s="191"/>
      <c r="B36" s="191"/>
      <c r="C36" s="191"/>
      <c r="D36" s="192" t="s">
        <v>225</v>
      </c>
      <c r="E36" s="191"/>
      <c r="F36" s="193"/>
      <c r="G36" s="194"/>
      <c r="H36" s="194"/>
      <c r="I36" s="194"/>
      <c r="J36" s="191"/>
      <c r="K36" s="191"/>
      <c r="L36" s="191"/>
      <c r="M36" s="191"/>
      <c r="N36" s="191"/>
      <c r="O36" s="191"/>
      <c r="P36" s="191"/>
      <c r="Q36" s="163"/>
      <c r="R36" s="163"/>
      <c r="S36" s="191"/>
      <c r="T36" s="163"/>
      <c r="U36" s="163"/>
      <c r="V36" s="163"/>
      <c r="W36" s="163"/>
      <c r="X36" s="163"/>
      <c r="Y36" s="163"/>
      <c r="Z36" s="291"/>
      <c r="AA36" s="7"/>
    </row>
    <row r="37" spans="1:27" ht="25" customHeight="1">
      <c r="A37" s="195"/>
      <c r="B37" s="196" t="s">
        <v>226</v>
      </c>
      <c r="C37" s="197" t="s">
        <v>227</v>
      </c>
      <c r="D37" s="196" t="s">
        <v>228</v>
      </c>
      <c r="E37" s="196" t="s">
        <v>164</v>
      </c>
      <c r="F37" s="198">
        <v>9.1</v>
      </c>
      <c r="G37" s="199">
        <v>0</v>
      </c>
      <c r="H37" s="199"/>
      <c r="I37" s="199">
        <f t="shared" ref="I37:I45" si="0">ROUND(F37*(G37+H37),2)</f>
        <v>0</v>
      </c>
      <c r="J37" s="200">
        <f t="shared" ref="J37:J45" si="1">ROUND(F37*(N37),2)</f>
        <v>108.11</v>
      </c>
      <c r="K37" s="201">
        <f t="shared" ref="K37:K45" si="2">ROUND(F37*(O37),2)</f>
        <v>0</v>
      </c>
      <c r="L37" s="202">
        <f t="shared" ref="L37:L45" si="3">ROUND(F37*(G37+H37),2)</f>
        <v>0</v>
      </c>
      <c r="M37" s="169"/>
      <c r="N37" s="202">
        <v>11.88</v>
      </c>
      <c r="O37" s="169"/>
      <c r="P37" s="193">
        <f t="shared" ref="P37:P45" si="4">ROUND(F37*(R37),3)</f>
        <v>1.4999999999999999E-2</v>
      </c>
      <c r="Q37" s="157"/>
      <c r="R37" s="157">
        <v>1.65E-3</v>
      </c>
      <c r="S37" s="193">
        <f t="shared" ref="S37:S45" si="5">ROUND(F37*(X37),3)</f>
        <v>0</v>
      </c>
      <c r="T37" s="148"/>
      <c r="U37" s="148"/>
      <c r="V37" s="148"/>
      <c r="W37" s="148"/>
      <c r="X37" s="158">
        <v>0</v>
      </c>
      <c r="Y37" s="148"/>
      <c r="Z37" s="292">
        <v>0</v>
      </c>
      <c r="AA37" s="7"/>
    </row>
    <row r="38" spans="1:27" ht="25" customHeight="1">
      <c r="A38" s="195"/>
      <c r="B38" s="196" t="s">
        <v>226</v>
      </c>
      <c r="C38" s="197" t="s">
        <v>229</v>
      </c>
      <c r="D38" s="196" t="s">
        <v>230</v>
      </c>
      <c r="E38" s="196" t="s">
        <v>164</v>
      </c>
      <c r="F38" s="198">
        <v>19.3</v>
      </c>
      <c r="G38" s="199">
        <v>0</v>
      </c>
      <c r="H38" s="199"/>
      <c r="I38" s="199">
        <f t="shared" si="0"/>
        <v>0</v>
      </c>
      <c r="J38" s="200">
        <f t="shared" si="1"/>
        <v>320.95999999999998</v>
      </c>
      <c r="K38" s="201">
        <f t="shared" si="2"/>
        <v>0</v>
      </c>
      <c r="L38" s="202">
        <f t="shared" si="3"/>
        <v>0</v>
      </c>
      <c r="M38" s="169"/>
      <c r="N38" s="202">
        <v>16.63</v>
      </c>
      <c r="O38" s="169"/>
      <c r="P38" s="193">
        <f t="shared" si="4"/>
        <v>5.1999999999999998E-2</v>
      </c>
      <c r="Q38" s="157"/>
      <c r="R38" s="157">
        <v>2.7000000000000001E-3</v>
      </c>
      <c r="S38" s="193">
        <f t="shared" si="5"/>
        <v>0</v>
      </c>
      <c r="T38" s="148"/>
      <c r="U38" s="148"/>
      <c r="V38" s="148"/>
      <c r="W38" s="148"/>
      <c r="X38" s="158">
        <v>0</v>
      </c>
      <c r="Y38" s="148"/>
      <c r="Z38" s="292">
        <v>0</v>
      </c>
      <c r="AA38" s="7"/>
    </row>
    <row r="39" spans="1:27" ht="25" customHeight="1">
      <c r="A39" s="195"/>
      <c r="B39" s="196" t="s">
        <v>226</v>
      </c>
      <c r="C39" s="197" t="s">
        <v>231</v>
      </c>
      <c r="D39" s="196" t="s">
        <v>232</v>
      </c>
      <c r="E39" s="196" t="s">
        <v>164</v>
      </c>
      <c r="F39" s="198">
        <v>3.6</v>
      </c>
      <c r="G39" s="199">
        <v>0</v>
      </c>
      <c r="H39" s="199"/>
      <c r="I39" s="199">
        <f t="shared" si="0"/>
        <v>0</v>
      </c>
      <c r="J39" s="200">
        <f t="shared" si="1"/>
        <v>84.31</v>
      </c>
      <c r="K39" s="201">
        <f t="shared" si="2"/>
        <v>0</v>
      </c>
      <c r="L39" s="202">
        <f t="shared" si="3"/>
        <v>0</v>
      </c>
      <c r="M39" s="169"/>
      <c r="N39" s="202">
        <v>23.42</v>
      </c>
      <c r="O39" s="169"/>
      <c r="P39" s="193">
        <f t="shared" si="4"/>
        <v>7.0000000000000001E-3</v>
      </c>
      <c r="Q39" s="157"/>
      <c r="R39" s="157">
        <v>1.8450000000000001E-3</v>
      </c>
      <c r="S39" s="193">
        <f t="shared" si="5"/>
        <v>0</v>
      </c>
      <c r="T39" s="148"/>
      <c r="U39" s="148"/>
      <c r="V39" s="148"/>
      <c r="W39" s="148"/>
      <c r="X39" s="158">
        <v>0</v>
      </c>
      <c r="Y39" s="148"/>
      <c r="Z39" s="292">
        <v>0</v>
      </c>
      <c r="AA39" s="7"/>
    </row>
    <row r="40" spans="1:27" ht="25" customHeight="1">
      <c r="A40" s="195"/>
      <c r="B40" s="196" t="s">
        <v>226</v>
      </c>
      <c r="C40" s="197" t="s">
        <v>233</v>
      </c>
      <c r="D40" s="196" t="s">
        <v>234</v>
      </c>
      <c r="E40" s="196" t="s">
        <v>149</v>
      </c>
      <c r="F40" s="198">
        <v>1</v>
      </c>
      <c r="G40" s="199">
        <v>0</v>
      </c>
      <c r="H40" s="199"/>
      <c r="I40" s="199">
        <f t="shared" si="0"/>
        <v>0</v>
      </c>
      <c r="J40" s="200">
        <f t="shared" si="1"/>
        <v>29</v>
      </c>
      <c r="K40" s="201">
        <f t="shared" si="2"/>
        <v>0</v>
      </c>
      <c r="L40" s="202">
        <f t="shared" si="3"/>
        <v>0</v>
      </c>
      <c r="M40" s="169"/>
      <c r="N40" s="202">
        <v>29</v>
      </c>
      <c r="O40" s="169"/>
      <c r="P40" s="193">
        <f t="shared" si="4"/>
        <v>0</v>
      </c>
      <c r="Q40" s="157"/>
      <c r="R40" s="157">
        <v>4.35E-4</v>
      </c>
      <c r="S40" s="193">
        <f t="shared" si="5"/>
        <v>0</v>
      </c>
      <c r="T40" s="148"/>
      <c r="U40" s="148"/>
      <c r="V40" s="148"/>
      <c r="W40" s="148"/>
      <c r="X40" s="158">
        <v>0</v>
      </c>
      <c r="Y40" s="148"/>
      <c r="Z40" s="292">
        <v>0</v>
      </c>
      <c r="AA40" s="7"/>
    </row>
    <row r="41" spans="1:27" ht="25" customHeight="1">
      <c r="A41" s="195"/>
      <c r="B41" s="196" t="s">
        <v>226</v>
      </c>
      <c r="C41" s="197" t="s">
        <v>235</v>
      </c>
      <c r="D41" s="196" t="s">
        <v>236</v>
      </c>
      <c r="E41" s="196" t="s">
        <v>164</v>
      </c>
      <c r="F41" s="198">
        <v>9.1</v>
      </c>
      <c r="G41" s="199">
        <v>0</v>
      </c>
      <c r="H41" s="199"/>
      <c r="I41" s="199">
        <f t="shared" si="0"/>
        <v>0</v>
      </c>
      <c r="J41" s="200">
        <f t="shared" si="1"/>
        <v>422.24</v>
      </c>
      <c r="K41" s="201">
        <f t="shared" si="2"/>
        <v>0</v>
      </c>
      <c r="L41" s="202">
        <f t="shared" si="3"/>
        <v>0</v>
      </c>
      <c r="M41" s="169"/>
      <c r="N41" s="202">
        <v>46.4</v>
      </c>
      <c r="O41" s="169"/>
      <c r="P41" s="193">
        <f t="shared" si="4"/>
        <v>1.2E-2</v>
      </c>
      <c r="Q41" s="157"/>
      <c r="R41" s="157">
        <v>1.31E-3</v>
      </c>
      <c r="S41" s="193">
        <f t="shared" si="5"/>
        <v>0</v>
      </c>
      <c r="T41" s="148"/>
      <c r="U41" s="148"/>
      <c r="V41" s="148"/>
      <c r="W41" s="148"/>
      <c r="X41" s="158">
        <v>0</v>
      </c>
      <c r="Y41" s="148"/>
      <c r="Z41" s="292">
        <v>0</v>
      </c>
      <c r="AA41" s="7"/>
    </row>
    <row r="42" spans="1:27" ht="25" customHeight="1">
      <c r="A42" s="195"/>
      <c r="B42" s="196" t="s">
        <v>226</v>
      </c>
      <c r="C42" s="197" t="s">
        <v>237</v>
      </c>
      <c r="D42" s="196" t="s">
        <v>238</v>
      </c>
      <c r="E42" s="196" t="s">
        <v>149</v>
      </c>
      <c r="F42" s="198">
        <v>2</v>
      </c>
      <c r="G42" s="199">
        <v>0</v>
      </c>
      <c r="H42" s="199"/>
      <c r="I42" s="199">
        <f t="shared" si="0"/>
        <v>0</v>
      </c>
      <c r="J42" s="200">
        <f t="shared" si="1"/>
        <v>52.14</v>
      </c>
      <c r="K42" s="201">
        <f t="shared" si="2"/>
        <v>0</v>
      </c>
      <c r="L42" s="202">
        <f t="shared" si="3"/>
        <v>0</v>
      </c>
      <c r="M42" s="169"/>
      <c r="N42" s="202">
        <v>26.07</v>
      </c>
      <c r="O42" s="169"/>
      <c r="P42" s="193">
        <f t="shared" si="4"/>
        <v>0</v>
      </c>
      <c r="Q42" s="157"/>
      <c r="R42" s="157">
        <v>6.0000000000000002E-5</v>
      </c>
      <c r="S42" s="193">
        <f t="shared" si="5"/>
        <v>0</v>
      </c>
      <c r="T42" s="148"/>
      <c r="U42" s="148"/>
      <c r="V42" s="148"/>
      <c r="W42" s="148"/>
      <c r="X42" s="158">
        <v>0</v>
      </c>
      <c r="Y42" s="148"/>
      <c r="Z42" s="292">
        <v>0</v>
      </c>
      <c r="AA42" s="7"/>
    </row>
    <row r="43" spans="1:27" ht="25" customHeight="1">
      <c r="A43" s="195"/>
      <c r="B43" s="196" t="s">
        <v>226</v>
      </c>
      <c r="C43" s="197" t="s">
        <v>239</v>
      </c>
      <c r="D43" s="196" t="s">
        <v>240</v>
      </c>
      <c r="E43" s="196" t="s">
        <v>149</v>
      </c>
      <c r="F43" s="198">
        <v>2</v>
      </c>
      <c r="G43" s="199">
        <v>0</v>
      </c>
      <c r="H43" s="199"/>
      <c r="I43" s="199">
        <f t="shared" si="0"/>
        <v>0</v>
      </c>
      <c r="J43" s="200">
        <f t="shared" si="1"/>
        <v>47.6</v>
      </c>
      <c r="K43" s="201">
        <f t="shared" si="2"/>
        <v>0</v>
      </c>
      <c r="L43" s="202">
        <f t="shared" si="3"/>
        <v>0</v>
      </c>
      <c r="M43" s="169"/>
      <c r="N43" s="202">
        <v>23.8</v>
      </c>
      <c r="O43" s="169"/>
      <c r="P43" s="193">
        <f t="shared" si="4"/>
        <v>1E-3</v>
      </c>
      <c r="Q43" s="157"/>
      <c r="R43" s="157">
        <v>3.1E-4</v>
      </c>
      <c r="S43" s="193">
        <f t="shared" si="5"/>
        <v>0</v>
      </c>
      <c r="T43" s="148"/>
      <c r="U43" s="148"/>
      <c r="V43" s="148"/>
      <c r="W43" s="148"/>
      <c r="X43" s="158">
        <v>0</v>
      </c>
      <c r="Y43" s="148"/>
      <c r="Z43" s="292">
        <v>0</v>
      </c>
      <c r="AA43" s="7"/>
    </row>
    <row r="44" spans="1:27" ht="25" customHeight="1">
      <c r="A44" s="195"/>
      <c r="B44" s="196" t="s">
        <v>226</v>
      </c>
      <c r="C44" s="197" t="s">
        <v>241</v>
      </c>
      <c r="D44" s="196" t="s">
        <v>242</v>
      </c>
      <c r="E44" s="196" t="s">
        <v>149</v>
      </c>
      <c r="F44" s="198">
        <v>1</v>
      </c>
      <c r="G44" s="199">
        <v>0</v>
      </c>
      <c r="H44" s="199"/>
      <c r="I44" s="199">
        <f t="shared" si="0"/>
        <v>0</v>
      </c>
      <c r="J44" s="200">
        <f t="shared" si="1"/>
        <v>60.35</v>
      </c>
      <c r="K44" s="201">
        <f t="shared" si="2"/>
        <v>0</v>
      </c>
      <c r="L44" s="202">
        <f t="shared" si="3"/>
        <v>0</v>
      </c>
      <c r="M44" s="169"/>
      <c r="N44" s="202">
        <v>60.35</v>
      </c>
      <c r="O44" s="169"/>
      <c r="P44" s="193">
        <f t="shared" si="4"/>
        <v>0</v>
      </c>
      <c r="Q44" s="157"/>
      <c r="R44" s="157">
        <v>2.5000000000000001E-4</v>
      </c>
      <c r="S44" s="193">
        <f t="shared" si="5"/>
        <v>0</v>
      </c>
      <c r="T44" s="148"/>
      <c r="U44" s="148"/>
      <c r="V44" s="148"/>
      <c r="W44" s="148"/>
      <c r="X44" s="158">
        <v>0</v>
      </c>
      <c r="Y44" s="148"/>
      <c r="Z44" s="292">
        <v>0</v>
      </c>
      <c r="AA44" s="7"/>
    </row>
    <row r="45" spans="1:27" ht="25" customHeight="1">
      <c r="A45" s="195"/>
      <c r="B45" s="196" t="s">
        <v>243</v>
      </c>
      <c r="C45" s="197" t="s">
        <v>244</v>
      </c>
      <c r="D45" s="196" t="s">
        <v>245</v>
      </c>
      <c r="E45" s="196" t="s">
        <v>174</v>
      </c>
      <c r="F45" s="198">
        <v>765.59</v>
      </c>
      <c r="G45" s="207">
        <v>0</v>
      </c>
      <c r="H45" s="207"/>
      <c r="I45" s="207">
        <f t="shared" si="0"/>
        <v>0</v>
      </c>
      <c r="J45" s="200">
        <f t="shared" si="1"/>
        <v>24.12</v>
      </c>
      <c r="K45" s="201">
        <f t="shared" si="2"/>
        <v>0</v>
      </c>
      <c r="L45" s="202">
        <f t="shared" si="3"/>
        <v>0</v>
      </c>
      <c r="M45" s="169"/>
      <c r="N45" s="202">
        <v>3.15E-2</v>
      </c>
      <c r="O45" s="169"/>
      <c r="P45" s="193">
        <f t="shared" si="4"/>
        <v>0</v>
      </c>
      <c r="Q45" s="157"/>
      <c r="R45" s="157">
        <v>0</v>
      </c>
      <c r="S45" s="193">
        <f t="shared" si="5"/>
        <v>0</v>
      </c>
      <c r="T45" s="148"/>
      <c r="U45" s="148"/>
      <c r="V45" s="148"/>
      <c r="W45" s="148"/>
      <c r="X45" s="158">
        <v>0</v>
      </c>
      <c r="Y45" s="148"/>
      <c r="Z45" s="292">
        <v>0</v>
      </c>
      <c r="AA45" s="7"/>
    </row>
    <row r="46" spans="1:27" ht="13.75" customHeight="1">
      <c r="A46" s="191"/>
      <c r="B46" s="191"/>
      <c r="C46" s="191"/>
      <c r="D46" s="192" t="s">
        <v>225</v>
      </c>
      <c r="E46" s="191"/>
      <c r="F46" s="193"/>
      <c r="G46" s="203">
        <f>ROUND((SUM(L36:L45))/1,2)</f>
        <v>0</v>
      </c>
      <c r="H46" s="203">
        <f>ROUND((SUM(M36:M45))/1,2)</f>
        <v>0</v>
      </c>
      <c r="I46" s="203">
        <f>ROUND((SUM(I36:I45))/1,2)</f>
        <v>0</v>
      </c>
      <c r="J46" s="191"/>
      <c r="K46" s="191"/>
      <c r="L46" s="204">
        <f>ROUND((SUM(L36:L45))/1,2)</f>
        <v>0</v>
      </c>
      <c r="M46" s="204">
        <f>ROUND((SUM(M36:M45))/1,2)</f>
        <v>0</v>
      </c>
      <c r="N46" s="191"/>
      <c r="O46" s="191"/>
      <c r="P46" s="205">
        <f>ROUND((SUM(P36:P45))/1,2)</f>
        <v>0.09</v>
      </c>
      <c r="Q46" s="163"/>
      <c r="R46" s="163"/>
      <c r="S46" s="205">
        <f>ROUND((SUM(S36:S45))/1,2)</f>
        <v>0</v>
      </c>
      <c r="T46" s="163"/>
      <c r="U46" s="163"/>
      <c r="V46" s="163"/>
      <c r="W46" s="163"/>
      <c r="X46" s="163"/>
      <c r="Y46" s="163"/>
      <c r="Z46" s="291"/>
      <c r="AA46" s="7"/>
    </row>
    <row r="47" spans="1:27" ht="15" customHeight="1">
      <c r="A47" s="169"/>
      <c r="B47" s="169"/>
      <c r="C47" s="169"/>
      <c r="D47" s="169"/>
      <c r="E47" s="169"/>
      <c r="F47" s="201"/>
      <c r="G47" s="170"/>
      <c r="H47" s="170"/>
      <c r="I47" s="170"/>
      <c r="J47" s="169"/>
      <c r="K47" s="169"/>
      <c r="L47" s="169"/>
      <c r="M47" s="169"/>
      <c r="N47" s="169"/>
      <c r="O47" s="169"/>
      <c r="P47" s="169"/>
      <c r="Q47" s="148"/>
      <c r="R47" s="148"/>
      <c r="S47" s="169"/>
      <c r="T47" s="148"/>
      <c r="U47" s="148"/>
      <c r="V47" s="148"/>
      <c r="W47" s="148"/>
      <c r="X47" s="148"/>
      <c r="Y47" s="148"/>
      <c r="Z47" s="289"/>
      <c r="AA47" s="7"/>
    </row>
    <row r="48" spans="1:27" ht="13.75" customHeight="1">
      <c r="A48" s="191"/>
      <c r="B48" s="191"/>
      <c r="C48" s="191"/>
      <c r="D48" s="192" t="s">
        <v>160</v>
      </c>
      <c r="E48" s="191"/>
      <c r="F48" s="193"/>
      <c r="G48" s="194"/>
      <c r="H48" s="194"/>
      <c r="I48" s="194"/>
      <c r="J48" s="191"/>
      <c r="K48" s="191"/>
      <c r="L48" s="191"/>
      <c r="M48" s="191"/>
      <c r="N48" s="191"/>
      <c r="O48" s="191"/>
      <c r="P48" s="191"/>
      <c r="Q48" s="163"/>
      <c r="R48" s="163"/>
      <c r="S48" s="191"/>
      <c r="T48" s="163"/>
      <c r="U48" s="163"/>
      <c r="V48" s="163"/>
      <c r="W48" s="163"/>
      <c r="X48" s="163"/>
      <c r="Y48" s="163"/>
      <c r="Z48" s="291"/>
      <c r="AA48" s="7"/>
    </row>
    <row r="49" spans="1:27" ht="25" customHeight="1">
      <c r="A49" s="195"/>
      <c r="B49" s="196" t="s">
        <v>246</v>
      </c>
      <c r="C49" s="197" t="s">
        <v>247</v>
      </c>
      <c r="D49" s="196" t="s">
        <v>248</v>
      </c>
      <c r="E49" s="196" t="s">
        <v>186</v>
      </c>
      <c r="F49" s="198">
        <v>46.41</v>
      </c>
      <c r="G49" s="199">
        <v>0</v>
      </c>
      <c r="H49" s="199"/>
      <c r="I49" s="199">
        <f t="shared" ref="I49:I56" si="6">ROUND(F49*(G49+H49),2)</f>
        <v>0</v>
      </c>
      <c r="J49" s="200">
        <f t="shared" ref="J49:J56" si="7">ROUND(F49*(N49),2)</f>
        <v>809.85</v>
      </c>
      <c r="K49" s="201">
        <f t="shared" ref="K49:K56" si="8">ROUND(F49*(O49),2)</f>
        <v>0</v>
      </c>
      <c r="L49" s="202">
        <f t="shared" ref="L49:L55" si="9">ROUND(F49*(G49+H49),2)</f>
        <v>0</v>
      </c>
      <c r="M49" s="169"/>
      <c r="N49" s="202">
        <v>17.45</v>
      </c>
      <c r="O49" s="169"/>
      <c r="P49" s="193">
        <f t="shared" ref="P49:P56" si="10">ROUND(F49*(R49),3)</f>
        <v>4.0000000000000001E-3</v>
      </c>
      <c r="Q49" s="157"/>
      <c r="R49" s="157">
        <v>9.0450000000000003E-5</v>
      </c>
      <c r="S49" s="193">
        <f t="shared" ref="S49:S56" si="11">ROUND(F49*(X49),3)</f>
        <v>0</v>
      </c>
      <c r="T49" s="148"/>
      <c r="U49" s="148"/>
      <c r="V49" s="148"/>
      <c r="W49" s="148"/>
      <c r="X49" s="158">
        <v>0</v>
      </c>
      <c r="Y49" s="148"/>
      <c r="Z49" s="292">
        <v>0</v>
      </c>
      <c r="AA49" s="7"/>
    </row>
    <row r="50" spans="1:27" ht="25" customHeight="1">
      <c r="A50" s="195"/>
      <c r="B50" s="196" t="s">
        <v>246</v>
      </c>
      <c r="C50" s="197" t="s">
        <v>249</v>
      </c>
      <c r="D50" s="196" t="s">
        <v>250</v>
      </c>
      <c r="E50" s="196" t="s">
        <v>164</v>
      </c>
      <c r="F50" s="198">
        <v>15.9</v>
      </c>
      <c r="G50" s="199">
        <v>0</v>
      </c>
      <c r="H50" s="199"/>
      <c r="I50" s="199">
        <f t="shared" si="6"/>
        <v>0</v>
      </c>
      <c r="J50" s="200">
        <f t="shared" si="7"/>
        <v>55.97</v>
      </c>
      <c r="K50" s="201">
        <f t="shared" si="8"/>
        <v>0</v>
      </c>
      <c r="L50" s="202">
        <f t="shared" si="9"/>
        <v>0</v>
      </c>
      <c r="M50" s="169"/>
      <c r="N50" s="202">
        <v>3.52</v>
      </c>
      <c r="O50" s="169"/>
      <c r="P50" s="193">
        <f t="shared" si="10"/>
        <v>0</v>
      </c>
      <c r="Q50" s="157"/>
      <c r="R50" s="157">
        <v>0</v>
      </c>
      <c r="S50" s="193">
        <f t="shared" si="11"/>
        <v>0</v>
      </c>
      <c r="T50" s="148"/>
      <c r="U50" s="148"/>
      <c r="V50" s="148"/>
      <c r="W50" s="148"/>
      <c r="X50" s="158">
        <v>0</v>
      </c>
      <c r="Y50" s="148"/>
      <c r="Z50" s="292">
        <v>0</v>
      </c>
      <c r="AA50" s="7"/>
    </row>
    <row r="51" spans="1:27" ht="25" customHeight="1">
      <c r="A51" s="195"/>
      <c r="B51" s="196" t="s">
        <v>246</v>
      </c>
      <c r="C51" s="197" t="s">
        <v>251</v>
      </c>
      <c r="D51" s="196" t="s">
        <v>252</v>
      </c>
      <c r="E51" s="196" t="s">
        <v>186</v>
      </c>
      <c r="F51" s="198">
        <v>110.57</v>
      </c>
      <c r="G51" s="199">
        <v>0</v>
      </c>
      <c r="H51" s="199"/>
      <c r="I51" s="199">
        <f t="shared" si="6"/>
        <v>0</v>
      </c>
      <c r="J51" s="200">
        <f t="shared" si="7"/>
        <v>1578.94</v>
      </c>
      <c r="K51" s="201">
        <f t="shared" si="8"/>
        <v>0</v>
      </c>
      <c r="L51" s="202">
        <f t="shared" si="9"/>
        <v>0</v>
      </c>
      <c r="M51" s="169"/>
      <c r="N51" s="202">
        <v>14.28</v>
      </c>
      <c r="O51" s="169"/>
      <c r="P51" s="193">
        <f t="shared" si="10"/>
        <v>0</v>
      </c>
      <c r="Q51" s="157"/>
      <c r="R51" s="157">
        <v>0</v>
      </c>
      <c r="S51" s="193">
        <f t="shared" si="11"/>
        <v>0</v>
      </c>
      <c r="T51" s="148"/>
      <c r="U51" s="148"/>
      <c r="V51" s="148"/>
      <c r="W51" s="148"/>
      <c r="X51" s="158">
        <v>0</v>
      </c>
      <c r="Y51" s="148"/>
      <c r="Z51" s="292">
        <v>0</v>
      </c>
      <c r="AA51" s="7"/>
    </row>
    <row r="52" spans="1:27" ht="25" customHeight="1">
      <c r="A52" s="195"/>
      <c r="B52" s="196" t="s">
        <v>161</v>
      </c>
      <c r="C52" s="197" t="s">
        <v>253</v>
      </c>
      <c r="D52" s="196" t="s">
        <v>254</v>
      </c>
      <c r="E52" s="196" t="s">
        <v>149</v>
      </c>
      <c r="F52" s="198">
        <v>1</v>
      </c>
      <c r="G52" s="199">
        <v>0</v>
      </c>
      <c r="H52" s="199"/>
      <c r="I52" s="199">
        <f t="shared" si="6"/>
        <v>0</v>
      </c>
      <c r="J52" s="200">
        <f t="shared" si="7"/>
        <v>77.61</v>
      </c>
      <c r="K52" s="201">
        <f t="shared" si="8"/>
        <v>0</v>
      </c>
      <c r="L52" s="202">
        <f t="shared" si="9"/>
        <v>0</v>
      </c>
      <c r="M52" s="169"/>
      <c r="N52" s="202">
        <v>77.61</v>
      </c>
      <c r="O52" s="169"/>
      <c r="P52" s="193">
        <f t="shared" si="10"/>
        <v>0</v>
      </c>
      <c r="Q52" s="157"/>
      <c r="R52" s="157">
        <v>0</v>
      </c>
      <c r="S52" s="193">
        <f t="shared" si="11"/>
        <v>0</v>
      </c>
      <c r="T52" s="148"/>
      <c r="U52" s="148"/>
      <c r="V52" s="148"/>
      <c r="W52" s="148"/>
      <c r="X52" s="158">
        <v>0</v>
      </c>
      <c r="Y52" s="148"/>
      <c r="Z52" s="292">
        <v>0</v>
      </c>
      <c r="AA52" s="7"/>
    </row>
    <row r="53" spans="1:27" ht="25" customHeight="1">
      <c r="A53" s="195"/>
      <c r="B53" s="196" t="s">
        <v>161</v>
      </c>
      <c r="C53" s="197" t="s">
        <v>172</v>
      </c>
      <c r="D53" s="196" t="s">
        <v>173</v>
      </c>
      <c r="E53" s="196" t="s">
        <v>174</v>
      </c>
      <c r="F53" s="198">
        <v>3813.44</v>
      </c>
      <c r="G53" s="207">
        <v>0</v>
      </c>
      <c r="H53" s="207"/>
      <c r="I53" s="207">
        <f t="shared" si="6"/>
        <v>0</v>
      </c>
      <c r="J53" s="200">
        <f t="shared" si="7"/>
        <v>57.2</v>
      </c>
      <c r="K53" s="201">
        <f t="shared" si="8"/>
        <v>0</v>
      </c>
      <c r="L53" s="202">
        <f t="shared" si="9"/>
        <v>0</v>
      </c>
      <c r="M53" s="169"/>
      <c r="N53" s="202">
        <v>1.4999999999999999E-2</v>
      </c>
      <c r="O53" s="169"/>
      <c r="P53" s="193">
        <f t="shared" si="10"/>
        <v>0</v>
      </c>
      <c r="Q53" s="157"/>
      <c r="R53" s="157">
        <v>0</v>
      </c>
      <c r="S53" s="193">
        <f t="shared" si="11"/>
        <v>0</v>
      </c>
      <c r="T53" s="148"/>
      <c r="U53" s="148"/>
      <c r="V53" s="148"/>
      <c r="W53" s="148"/>
      <c r="X53" s="158">
        <v>0</v>
      </c>
      <c r="Y53" s="148"/>
      <c r="Z53" s="292">
        <v>0</v>
      </c>
      <c r="AA53" s="7"/>
    </row>
    <row r="54" spans="1:27" ht="25" customHeight="1">
      <c r="A54" s="195"/>
      <c r="B54" s="196" t="s">
        <v>175</v>
      </c>
      <c r="C54" s="197" t="s">
        <v>255</v>
      </c>
      <c r="D54" s="196" t="s">
        <v>256</v>
      </c>
      <c r="E54" s="196" t="s">
        <v>257</v>
      </c>
      <c r="F54" s="198">
        <v>46.41</v>
      </c>
      <c r="G54" s="199">
        <v>0</v>
      </c>
      <c r="H54" s="199"/>
      <c r="I54" s="199">
        <f t="shared" si="6"/>
        <v>0</v>
      </c>
      <c r="J54" s="200">
        <f t="shared" si="7"/>
        <v>842.34</v>
      </c>
      <c r="K54" s="201">
        <f t="shared" si="8"/>
        <v>0</v>
      </c>
      <c r="L54" s="202">
        <f t="shared" si="9"/>
        <v>0</v>
      </c>
      <c r="M54" s="169"/>
      <c r="N54" s="202">
        <v>18.149999999999999</v>
      </c>
      <c r="O54" s="169"/>
      <c r="P54" s="193">
        <f t="shared" si="10"/>
        <v>0</v>
      </c>
      <c r="Q54" s="157"/>
      <c r="R54" s="157">
        <v>0</v>
      </c>
      <c r="S54" s="193">
        <f t="shared" si="11"/>
        <v>0</v>
      </c>
      <c r="T54" s="148"/>
      <c r="U54" s="148"/>
      <c r="V54" s="148"/>
      <c r="W54" s="148"/>
      <c r="X54" s="158">
        <v>0</v>
      </c>
      <c r="Y54" s="148"/>
      <c r="Z54" s="292">
        <v>0</v>
      </c>
      <c r="AA54" s="7"/>
    </row>
    <row r="55" spans="1:27" ht="25" customHeight="1">
      <c r="A55" s="195"/>
      <c r="B55" s="196" t="s">
        <v>175</v>
      </c>
      <c r="C55" s="197" t="s">
        <v>255</v>
      </c>
      <c r="D55" s="196" t="s">
        <v>256</v>
      </c>
      <c r="E55" s="196" t="s">
        <v>257</v>
      </c>
      <c r="F55" s="198">
        <v>110.57</v>
      </c>
      <c r="G55" s="199">
        <v>0</v>
      </c>
      <c r="H55" s="199"/>
      <c r="I55" s="199">
        <f t="shared" si="6"/>
        <v>0</v>
      </c>
      <c r="J55" s="200">
        <f t="shared" si="7"/>
        <v>2006.85</v>
      </c>
      <c r="K55" s="201">
        <f t="shared" si="8"/>
        <v>0</v>
      </c>
      <c r="L55" s="202">
        <f t="shared" si="9"/>
        <v>0</v>
      </c>
      <c r="M55" s="169"/>
      <c r="N55" s="202">
        <v>18.149999999999999</v>
      </c>
      <c r="O55" s="169"/>
      <c r="P55" s="193">
        <f t="shared" si="10"/>
        <v>0</v>
      </c>
      <c r="Q55" s="157"/>
      <c r="R55" s="157">
        <v>0</v>
      </c>
      <c r="S55" s="193">
        <f t="shared" si="11"/>
        <v>0</v>
      </c>
      <c r="T55" s="148"/>
      <c r="U55" s="148"/>
      <c r="V55" s="148"/>
      <c r="W55" s="148"/>
      <c r="X55" s="158">
        <v>0</v>
      </c>
      <c r="Y55" s="148"/>
      <c r="Z55" s="292">
        <v>0</v>
      </c>
      <c r="AA55" s="7"/>
    </row>
    <row r="56" spans="1:27" ht="25" customHeight="1">
      <c r="A56" s="195"/>
      <c r="B56" s="196" t="s">
        <v>179</v>
      </c>
      <c r="C56" s="197" t="s">
        <v>258</v>
      </c>
      <c r="D56" s="196" t="s">
        <v>259</v>
      </c>
      <c r="E56" s="196" t="s">
        <v>186</v>
      </c>
      <c r="F56" s="198">
        <v>21.35</v>
      </c>
      <c r="G56" s="199"/>
      <c r="H56" s="199">
        <v>0</v>
      </c>
      <c r="I56" s="199">
        <f t="shared" si="6"/>
        <v>0</v>
      </c>
      <c r="J56" s="200">
        <f t="shared" si="7"/>
        <v>319.61</v>
      </c>
      <c r="K56" s="201">
        <f t="shared" si="8"/>
        <v>0</v>
      </c>
      <c r="L56" s="169"/>
      <c r="M56" s="202">
        <f>ROUND(F56*(G56+H56),2)</f>
        <v>0</v>
      </c>
      <c r="N56" s="202">
        <v>14.97</v>
      </c>
      <c r="O56" s="169"/>
      <c r="P56" s="193">
        <f t="shared" si="10"/>
        <v>0.126</v>
      </c>
      <c r="Q56" s="157"/>
      <c r="R56" s="157">
        <v>5.8900000000000003E-3</v>
      </c>
      <c r="S56" s="193">
        <f t="shared" si="11"/>
        <v>0</v>
      </c>
      <c r="T56" s="148"/>
      <c r="U56" s="148"/>
      <c r="V56" s="148"/>
      <c r="W56" s="148"/>
      <c r="X56" s="158">
        <v>0</v>
      </c>
      <c r="Y56" s="148"/>
      <c r="Z56" s="292">
        <v>0</v>
      </c>
      <c r="AA56" s="7"/>
    </row>
    <row r="57" spans="1:27" ht="13.75" customHeight="1">
      <c r="A57" s="191"/>
      <c r="B57" s="191"/>
      <c r="C57" s="191"/>
      <c r="D57" s="192" t="s">
        <v>160</v>
      </c>
      <c r="E57" s="191"/>
      <c r="F57" s="193"/>
      <c r="G57" s="203">
        <f>ROUND((SUM(L48:L56))/1,2)</f>
        <v>0</v>
      </c>
      <c r="H57" s="203">
        <f>ROUND((SUM(M48:M56))/1,2)</f>
        <v>0</v>
      </c>
      <c r="I57" s="203">
        <f>ROUND((SUM(I48:I56))/1,2)</f>
        <v>0</v>
      </c>
      <c r="J57" s="191"/>
      <c r="K57" s="191"/>
      <c r="L57" s="204">
        <f>ROUND((SUM(L48:L56))/1,2)</f>
        <v>0</v>
      </c>
      <c r="M57" s="204">
        <f>ROUND((SUM(M48:M56))/1,2)</f>
        <v>0</v>
      </c>
      <c r="N57" s="191"/>
      <c r="O57" s="191"/>
      <c r="P57" s="205">
        <f>ROUND((SUM(P48:P56))/1,2)</f>
        <v>0.13</v>
      </c>
      <c r="Q57" s="163"/>
      <c r="R57" s="163"/>
      <c r="S57" s="205">
        <f>ROUND((SUM(S48:S56))/1,2)</f>
        <v>0</v>
      </c>
      <c r="T57" s="163"/>
      <c r="U57" s="163"/>
      <c r="V57" s="163"/>
      <c r="W57" s="163"/>
      <c r="X57" s="163"/>
      <c r="Y57" s="163"/>
      <c r="Z57" s="291"/>
      <c r="AA57" s="7"/>
    </row>
    <row r="58" spans="1:27" ht="15" customHeight="1">
      <c r="A58" s="169"/>
      <c r="B58" s="169"/>
      <c r="C58" s="169"/>
      <c r="D58" s="169"/>
      <c r="E58" s="169"/>
      <c r="F58" s="201"/>
      <c r="G58" s="170"/>
      <c r="H58" s="170"/>
      <c r="I58" s="170"/>
      <c r="J58" s="169"/>
      <c r="K58" s="169"/>
      <c r="L58" s="169"/>
      <c r="M58" s="169"/>
      <c r="N58" s="169"/>
      <c r="O58" s="169"/>
      <c r="P58" s="169"/>
      <c r="Q58" s="148"/>
      <c r="R58" s="148"/>
      <c r="S58" s="169"/>
      <c r="T58" s="148"/>
      <c r="U58" s="148"/>
      <c r="V58" s="148"/>
      <c r="W58" s="148"/>
      <c r="X58" s="148"/>
      <c r="Y58" s="148"/>
      <c r="Z58" s="289"/>
      <c r="AA58" s="7"/>
    </row>
    <row r="59" spans="1:27" ht="13.75" customHeight="1">
      <c r="A59" s="191"/>
      <c r="B59" s="191"/>
      <c r="C59" s="191"/>
      <c r="D59" s="192" t="s">
        <v>192</v>
      </c>
      <c r="E59" s="191"/>
      <c r="F59" s="193"/>
      <c r="G59" s="194"/>
      <c r="H59" s="194"/>
      <c r="I59" s="194"/>
      <c r="J59" s="191"/>
      <c r="K59" s="191"/>
      <c r="L59" s="191"/>
      <c r="M59" s="191"/>
      <c r="N59" s="191"/>
      <c r="O59" s="191"/>
      <c r="P59" s="191"/>
      <c r="Q59" s="163"/>
      <c r="R59" s="163"/>
      <c r="S59" s="191"/>
      <c r="T59" s="163"/>
      <c r="U59" s="163"/>
      <c r="V59" s="163"/>
      <c r="W59" s="163"/>
      <c r="X59" s="163"/>
      <c r="Y59" s="163"/>
      <c r="Z59" s="291"/>
      <c r="AA59" s="7"/>
    </row>
    <row r="60" spans="1:27" ht="25" customHeight="1">
      <c r="A60" s="195"/>
      <c r="B60" s="196" t="s">
        <v>193</v>
      </c>
      <c r="C60" s="197" t="s">
        <v>260</v>
      </c>
      <c r="D60" s="196" t="s">
        <v>261</v>
      </c>
      <c r="E60" s="196" t="s">
        <v>186</v>
      </c>
      <c r="F60" s="198">
        <v>59.14</v>
      </c>
      <c r="G60" s="199">
        <v>0</v>
      </c>
      <c r="H60" s="199"/>
      <c r="I60" s="199">
        <f>ROUND(F60*(G60+H60),2)</f>
        <v>0</v>
      </c>
      <c r="J60" s="200">
        <f>ROUND(F60*(N60),2)</f>
        <v>819.09</v>
      </c>
      <c r="K60" s="201">
        <f>ROUND(F60*(O60),2)</f>
        <v>0</v>
      </c>
      <c r="L60" s="202">
        <f>ROUND(F60*(G60+H60),2)</f>
        <v>0</v>
      </c>
      <c r="M60" s="169"/>
      <c r="N60" s="202">
        <v>13.85</v>
      </c>
      <c r="O60" s="169"/>
      <c r="P60" s="193">
        <f>ROUND(F60*(R60),3)</f>
        <v>2.8000000000000001E-2</v>
      </c>
      <c r="Q60" s="157"/>
      <c r="R60" s="157">
        <v>4.6999999999999999E-4</v>
      </c>
      <c r="S60" s="193">
        <f>ROUND(F60*(X60),3)</f>
        <v>0</v>
      </c>
      <c r="T60" s="148"/>
      <c r="U60" s="148"/>
      <c r="V60" s="148"/>
      <c r="W60" s="148"/>
      <c r="X60" s="158">
        <v>0</v>
      </c>
      <c r="Y60" s="148"/>
      <c r="Z60" s="292">
        <v>0</v>
      </c>
      <c r="AA60" s="7"/>
    </row>
    <row r="61" spans="1:27" ht="25" customHeight="1">
      <c r="A61" s="195"/>
      <c r="B61" s="196" t="s">
        <v>193</v>
      </c>
      <c r="C61" s="197" t="s">
        <v>262</v>
      </c>
      <c r="D61" s="196" t="s">
        <v>263</v>
      </c>
      <c r="E61" s="196" t="s">
        <v>186</v>
      </c>
      <c r="F61" s="198">
        <v>59.14</v>
      </c>
      <c r="G61" s="199">
        <v>0</v>
      </c>
      <c r="H61" s="199"/>
      <c r="I61" s="199">
        <f>ROUND(F61*(G61+H61),2)</f>
        <v>0</v>
      </c>
      <c r="J61" s="200">
        <f>ROUND(F61*(N61),2)</f>
        <v>157.9</v>
      </c>
      <c r="K61" s="201">
        <f>ROUND(F61*(O61),2)</f>
        <v>0</v>
      </c>
      <c r="L61" s="202">
        <f>ROUND(F61*(G61+H61),2)</f>
        <v>0</v>
      </c>
      <c r="M61" s="169"/>
      <c r="N61" s="202">
        <v>2.67</v>
      </c>
      <c r="O61" s="169"/>
      <c r="P61" s="193">
        <f>ROUND(F61*(R61),3)</f>
        <v>0.01</v>
      </c>
      <c r="Q61" s="157"/>
      <c r="R61" s="157">
        <v>1.7000000000000001E-4</v>
      </c>
      <c r="S61" s="193">
        <f>ROUND(F61*(X61),3)</f>
        <v>0</v>
      </c>
      <c r="T61" s="148"/>
      <c r="U61" s="148"/>
      <c r="V61" s="148"/>
      <c r="W61" s="148"/>
      <c r="X61" s="158">
        <v>0</v>
      </c>
      <c r="Y61" s="148"/>
      <c r="Z61" s="292">
        <v>0</v>
      </c>
      <c r="AA61" s="7"/>
    </row>
    <row r="62" spans="1:27" ht="13.75" customHeight="1">
      <c r="A62" s="191"/>
      <c r="B62" s="191"/>
      <c r="C62" s="191"/>
      <c r="D62" s="192" t="s">
        <v>192</v>
      </c>
      <c r="E62" s="191"/>
      <c r="F62" s="193"/>
      <c r="G62" s="203">
        <f>ROUND((SUM(L59:L61))/1,2)</f>
        <v>0</v>
      </c>
      <c r="H62" s="203">
        <f>ROUND((SUM(M59:M61))/1,2)</f>
        <v>0</v>
      </c>
      <c r="I62" s="203">
        <f>ROUND((SUM(I59:I61))/1,2)</f>
        <v>0</v>
      </c>
      <c r="J62" s="191"/>
      <c r="K62" s="191"/>
      <c r="L62" s="204">
        <f>ROUND((SUM(L59:L61))/1,2)</f>
        <v>0</v>
      </c>
      <c r="M62" s="204">
        <f>ROUND((SUM(M59:M61))/1,2)</f>
        <v>0</v>
      </c>
      <c r="N62" s="191"/>
      <c r="O62" s="191"/>
      <c r="P62" s="205">
        <f>ROUND((SUM(P59:P61))/1,2)</f>
        <v>0.04</v>
      </c>
      <c r="Q62" s="163"/>
      <c r="R62" s="163"/>
      <c r="S62" s="205">
        <f>ROUND((SUM(S59:S61))/1,2)</f>
        <v>0</v>
      </c>
      <c r="T62" s="163"/>
      <c r="U62" s="163"/>
      <c r="V62" s="163"/>
      <c r="W62" s="163"/>
      <c r="X62" s="163"/>
      <c r="Y62" s="163"/>
      <c r="Z62" s="291"/>
      <c r="AA62" s="7"/>
    </row>
    <row r="63" spans="1:27" ht="15" customHeight="1">
      <c r="A63" s="169"/>
      <c r="B63" s="169"/>
      <c r="C63" s="169"/>
      <c r="D63" s="169"/>
      <c r="E63" s="169"/>
      <c r="F63" s="201"/>
      <c r="G63" s="170"/>
      <c r="H63" s="170"/>
      <c r="I63" s="170"/>
      <c r="J63" s="169"/>
      <c r="K63" s="169"/>
      <c r="L63" s="169"/>
      <c r="M63" s="169"/>
      <c r="N63" s="169"/>
      <c r="O63" s="169"/>
      <c r="P63" s="169"/>
      <c r="Q63" s="148"/>
      <c r="R63" s="148"/>
      <c r="S63" s="169"/>
      <c r="T63" s="148"/>
      <c r="U63" s="148"/>
      <c r="V63" s="148"/>
      <c r="W63" s="148"/>
      <c r="X63" s="148"/>
      <c r="Y63" s="148"/>
      <c r="Z63" s="289"/>
      <c r="AA63" s="7"/>
    </row>
    <row r="64" spans="1:27" ht="13.75" customHeight="1">
      <c r="A64" s="191"/>
      <c r="B64" s="191"/>
      <c r="C64" s="191"/>
      <c r="D64" s="206" t="s">
        <v>159</v>
      </c>
      <c r="E64" s="191"/>
      <c r="F64" s="193"/>
      <c r="G64" s="203">
        <f>ROUND((SUM(L35:L63))/2,2)</f>
        <v>0</v>
      </c>
      <c r="H64" s="203">
        <f>ROUND((SUM(M35:M63))/2,2)</f>
        <v>0</v>
      </c>
      <c r="I64" s="203">
        <f>ROUND((SUM(I35:I63))/2,2)</f>
        <v>0</v>
      </c>
      <c r="J64" s="194"/>
      <c r="K64" s="191"/>
      <c r="L64" s="194">
        <f>ROUND((SUM(L35:L63))/2,2)</f>
        <v>0</v>
      </c>
      <c r="M64" s="194">
        <f>ROUND((SUM(M35:M63))/2,2)</f>
        <v>0</v>
      </c>
      <c r="N64" s="191"/>
      <c r="O64" s="191"/>
      <c r="P64" s="205">
        <f>ROUND((SUM(P35:P63))/2,2)</f>
        <v>0.26</v>
      </c>
      <c r="Q64" s="148"/>
      <c r="R64" s="148"/>
      <c r="S64" s="205">
        <f>ROUND((SUM(S35:S63))/2,2)</f>
        <v>0</v>
      </c>
      <c r="T64" s="148"/>
      <c r="U64" s="148"/>
      <c r="V64" s="148"/>
      <c r="W64" s="148"/>
      <c r="X64" s="148"/>
      <c r="Y64" s="148"/>
      <c r="Z64" s="289"/>
      <c r="AA64" s="7"/>
    </row>
    <row r="65" spans="1:27" ht="15" customHeight="1">
      <c r="A65" s="169"/>
      <c r="B65" s="169"/>
      <c r="C65" s="169"/>
      <c r="D65" s="169"/>
      <c r="E65" s="169"/>
      <c r="F65" s="201"/>
      <c r="G65" s="170"/>
      <c r="H65" s="170"/>
      <c r="I65" s="170"/>
      <c r="J65" s="169"/>
      <c r="K65" s="169"/>
      <c r="L65" s="169"/>
      <c r="M65" s="169"/>
      <c r="N65" s="169"/>
      <c r="O65" s="169"/>
      <c r="P65" s="169"/>
      <c r="Q65" s="148"/>
      <c r="R65" s="148"/>
      <c r="S65" s="169"/>
      <c r="T65" s="148"/>
      <c r="U65" s="148"/>
      <c r="V65" s="148"/>
      <c r="W65" s="148"/>
      <c r="X65" s="148"/>
      <c r="Y65" s="148"/>
      <c r="Z65" s="289"/>
      <c r="AA65" s="7"/>
    </row>
    <row r="66" spans="1:27" ht="13.75" customHeight="1">
      <c r="A66" s="191"/>
      <c r="B66" s="191"/>
      <c r="C66" s="191"/>
      <c r="D66" s="206" t="s">
        <v>264</v>
      </c>
      <c r="E66" s="191"/>
      <c r="F66" s="193"/>
      <c r="G66" s="194"/>
      <c r="H66" s="194"/>
      <c r="I66" s="194"/>
      <c r="J66" s="191"/>
      <c r="K66" s="191"/>
      <c r="L66" s="191"/>
      <c r="M66" s="191"/>
      <c r="N66" s="191"/>
      <c r="O66" s="191"/>
      <c r="P66" s="191"/>
      <c r="Q66" s="163"/>
      <c r="R66" s="163"/>
      <c r="S66" s="191"/>
      <c r="T66" s="163"/>
      <c r="U66" s="163"/>
      <c r="V66" s="163"/>
      <c r="W66" s="163"/>
      <c r="X66" s="163"/>
      <c r="Y66" s="163"/>
      <c r="Z66" s="291"/>
      <c r="AA66" s="7"/>
    </row>
    <row r="67" spans="1:27" ht="13.75" customHeight="1">
      <c r="A67" s="191"/>
      <c r="B67" s="191"/>
      <c r="C67" s="191"/>
      <c r="D67" s="192" t="s">
        <v>265</v>
      </c>
      <c r="E67" s="191"/>
      <c r="F67" s="193"/>
      <c r="G67" s="194"/>
      <c r="H67" s="194"/>
      <c r="I67" s="194"/>
      <c r="J67" s="191"/>
      <c r="K67" s="191"/>
      <c r="L67" s="191"/>
      <c r="M67" s="191"/>
      <c r="N67" s="191"/>
      <c r="O67" s="191"/>
      <c r="P67" s="191"/>
      <c r="Q67" s="163"/>
      <c r="R67" s="163"/>
      <c r="S67" s="191"/>
      <c r="T67" s="163"/>
      <c r="U67" s="163"/>
      <c r="V67" s="163"/>
      <c r="W67" s="163"/>
      <c r="X67" s="163"/>
      <c r="Y67" s="163"/>
      <c r="Z67" s="291"/>
      <c r="AA67" s="7"/>
    </row>
    <row r="68" spans="1:27" ht="25" customHeight="1">
      <c r="A68" s="195"/>
      <c r="B68" s="196" t="s">
        <v>266</v>
      </c>
      <c r="C68" s="197" t="s">
        <v>267</v>
      </c>
      <c r="D68" s="196" t="s">
        <v>268</v>
      </c>
      <c r="E68" s="196" t="s">
        <v>171</v>
      </c>
      <c r="F68" s="198">
        <v>1710</v>
      </c>
      <c r="G68" s="199">
        <v>0</v>
      </c>
      <c r="H68" s="199"/>
      <c r="I68" s="199">
        <f>ROUND(F68*(G68+H68),2)</f>
        <v>0</v>
      </c>
      <c r="J68" s="200">
        <f>ROUND(F68*(N68),2)</f>
        <v>1282.5</v>
      </c>
      <c r="K68" s="201">
        <f>ROUND(F68*(O68),2)</f>
        <v>0</v>
      </c>
      <c r="L68" s="202">
        <f>ROUND(F68*(G68+H68),2)</f>
        <v>0</v>
      </c>
      <c r="M68" s="169"/>
      <c r="N68" s="202">
        <v>0.75</v>
      </c>
      <c r="O68" s="169"/>
      <c r="P68" s="193">
        <f>ROUND(F68*(R68),3)</f>
        <v>0</v>
      </c>
      <c r="Q68" s="157"/>
      <c r="R68" s="157">
        <v>0</v>
      </c>
      <c r="S68" s="193">
        <f>ROUND(F68*(X68),3)</f>
        <v>0</v>
      </c>
      <c r="T68" s="148"/>
      <c r="U68" s="148"/>
      <c r="V68" s="148"/>
      <c r="W68" s="148"/>
      <c r="X68" s="158">
        <v>0</v>
      </c>
      <c r="Y68" s="148"/>
      <c r="Z68" s="292">
        <v>0</v>
      </c>
      <c r="AA68" s="7"/>
    </row>
    <row r="69" spans="1:27" ht="25" customHeight="1">
      <c r="A69" s="195"/>
      <c r="B69" s="196" t="s">
        <v>175</v>
      </c>
      <c r="C69" s="197" t="s">
        <v>269</v>
      </c>
      <c r="D69" s="196" t="s">
        <v>270</v>
      </c>
      <c r="E69" s="196" t="s">
        <v>271</v>
      </c>
      <c r="F69" s="198">
        <v>1.71</v>
      </c>
      <c r="G69" s="199">
        <v>0</v>
      </c>
      <c r="H69" s="199"/>
      <c r="I69" s="199">
        <f>ROUND(F69*(G69+H69),2)</f>
        <v>0</v>
      </c>
      <c r="J69" s="200">
        <f>ROUND(F69*(N69),2)</f>
        <v>3113.91</v>
      </c>
      <c r="K69" s="201">
        <f>ROUND(F69*(O69),2)</f>
        <v>0</v>
      </c>
      <c r="L69" s="202">
        <f>ROUND(F69*(G69+H69),2)</f>
        <v>0</v>
      </c>
      <c r="M69" s="169"/>
      <c r="N69" s="202">
        <v>1821</v>
      </c>
      <c r="O69" s="169"/>
      <c r="P69" s="193">
        <f>ROUND(F69*(R69),3)</f>
        <v>0</v>
      </c>
      <c r="Q69" s="157"/>
      <c r="R69" s="157">
        <v>0</v>
      </c>
      <c r="S69" s="193">
        <f>ROUND(F69*(X69),3)</f>
        <v>0</v>
      </c>
      <c r="T69" s="148"/>
      <c r="U69" s="148"/>
      <c r="V69" s="148"/>
      <c r="W69" s="148"/>
      <c r="X69" s="158">
        <v>0</v>
      </c>
      <c r="Y69" s="148"/>
      <c r="Z69" s="292">
        <v>0</v>
      </c>
      <c r="AA69" s="7"/>
    </row>
    <row r="70" spans="1:27" ht="25" customHeight="1">
      <c r="A70" s="195"/>
      <c r="B70" s="196" t="s">
        <v>175</v>
      </c>
      <c r="C70" s="197" t="s">
        <v>272</v>
      </c>
      <c r="D70" s="196" t="s">
        <v>273</v>
      </c>
      <c r="E70" s="196" t="s">
        <v>271</v>
      </c>
      <c r="F70" s="198">
        <v>1.71</v>
      </c>
      <c r="G70" s="199">
        <v>0</v>
      </c>
      <c r="H70" s="199"/>
      <c r="I70" s="199">
        <f>ROUND(F70*(G70+H70),2)</f>
        <v>0</v>
      </c>
      <c r="J70" s="200">
        <f>ROUND(F70*(N70),2)</f>
        <v>2949.75</v>
      </c>
      <c r="K70" s="201">
        <f>ROUND(F70*(O70),2)</f>
        <v>0</v>
      </c>
      <c r="L70" s="202">
        <f>ROUND(F70*(G70+H70),2)</f>
        <v>0</v>
      </c>
      <c r="M70" s="169"/>
      <c r="N70" s="202">
        <v>1725</v>
      </c>
      <c r="O70" s="169"/>
      <c r="P70" s="193">
        <f>ROUND(F70*(R70),3)</f>
        <v>0</v>
      </c>
      <c r="Q70" s="157"/>
      <c r="R70" s="157">
        <v>0</v>
      </c>
      <c r="S70" s="193">
        <f>ROUND(F70*(X70),3)</f>
        <v>0</v>
      </c>
      <c r="T70" s="148"/>
      <c r="U70" s="148"/>
      <c r="V70" s="148"/>
      <c r="W70" s="148"/>
      <c r="X70" s="158">
        <v>0</v>
      </c>
      <c r="Y70" s="148"/>
      <c r="Z70" s="292">
        <v>0</v>
      </c>
      <c r="AA70" s="7"/>
    </row>
    <row r="71" spans="1:27" ht="25" customHeight="1">
      <c r="A71" s="195"/>
      <c r="B71" s="196" t="s">
        <v>274</v>
      </c>
      <c r="C71" s="197" t="s">
        <v>275</v>
      </c>
      <c r="D71" s="196" t="s">
        <v>276</v>
      </c>
      <c r="E71" s="196" t="s">
        <v>174</v>
      </c>
      <c r="F71" s="198">
        <v>20.76</v>
      </c>
      <c r="G71" s="207"/>
      <c r="H71" s="207">
        <v>0</v>
      </c>
      <c r="I71" s="207">
        <f>ROUND(F71*(G71+H71),2)</f>
        <v>0</v>
      </c>
      <c r="J71" s="200">
        <f>ROUND(F71*(N71),2)</f>
        <v>83.04</v>
      </c>
      <c r="K71" s="201">
        <f>ROUND(F71*(O71),2)</f>
        <v>0</v>
      </c>
      <c r="L71" s="169"/>
      <c r="M71" s="202">
        <f>ROUND(F71*(G71+H71),2)</f>
        <v>0</v>
      </c>
      <c r="N71" s="202">
        <v>4</v>
      </c>
      <c r="O71" s="169"/>
      <c r="P71" s="193">
        <f>ROUND(F71*(R71),3)</f>
        <v>0</v>
      </c>
      <c r="Q71" s="157"/>
      <c r="R71" s="157">
        <v>0</v>
      </c>
      <c r="S71" s="193">
        <f>ROUND(F71*(X71),3)</f>
        <v>0</v>
      </c>
      <c r="T71" s="148"/>
      <c r="U71" s="148"/>
      <c r="V71" s="148"/>
      <c r="W71" s="148"/>
      <c r="X71" s="158">
        <v>0</v>
      </c>
      <c r="Y71" s="148"/>
      <c r="Z71" s="292">
        <v>0</v>
      </c>
      <c r="AA71" s="7"/>
    </row>
    <row r="72" spans="1:27" ht="25" customHeight="1">
      <c r="A72" s="195"/>
      <c r="B72" s="196" t="s">
        <v>175</v>
      </c>
      <c r="C72" s="197" t="s">
        <v>277</v>
      </c>
      <c r="D72" s="196" t="s">
        <v>278</v>
      </c>
      <c r="E72" s="196" t="s">
        <v>279</v>
      </c>
      <c r="F72" s="198">
        <v>20.76</v>
      </c>
      <c r="G72" s="207">
        <v>0</v>
      </c>
      <c r="H72" s="207"/>
      <c r="I72" s="207">
        <f>ROUND(F72*(G72+H72),2)</f>
        <v>0</v>
      </c>
      <c r="J72" s="200">
        <f>ROUND(F72*(N72),2)</f>
        <v>83.04</v>
      </c>
      <c r="K72" s="201">
        <f>ROUND(F72*(O72),2)</f>
        <v>0</v>
      </c>
      <c r="L72" s="202">
        <f>ROUND(F72*(G72+H72),2)</f>
        <v>0</v>
      </c>
      <c r="M72" s="169"/>
      <c r="N72" s="202">
        <v>4</v>
      </c>
      <c r="O72" s="169"/>
      <c r="P72" s="193">
        <f>ROUND(F72*(R72),3)</f>
        <v>0</v>
      </c>
      <c r="Q72" s="157"/>
      <c r="R72" s="157">
        <v>0</v>
      </c>
      <c r="S72" s="193">
        <f>ROUND(F72*(X72),3)</f>
        <v>0</v>
      </c>
      <c r="T72" s="148"/>
      <c r="U72" s="148"/>
      <c r="V72" s="148"/>
      <c r="W72" s="148"/>
      <c r="X72" s="158">
        <v>0</v>
      </c>
      <c r="Y72" s="148"/>
      <c r="Z72" s="292">
        <v>0</v>
      </c>
      <c r="AA72" s="7"/>
    </row>
    <row r="73" spans="1:27" ht="13.75" customHeight="1">
      <c r="A73" s="191"/>
      <c r="B73" s="191"/>
      <c r="C73" s="191"/>
      <c r="D73" s="192" t="s">
        <v>265</v>
      </c>
      <c r="E73" s="191"/>
      <c r="F73" s="193"/>
      <c r="G73" s="203">
        <f>ROUND((SUM(L67:L72))/1,2)</f>
        <v>0</v>
      </c>
      <c r="H73" s="203">
        <f>ROUND((SUM(M67:M72))/1,2)</f>
        <v>0</v>
      </c>
      <c r="I73" s="203">
        <f>ROUND((SUM(I67:I72))/1,2)</f>
        <v>0</v>
      </c>
      <c r="J73" s="191"/>
      <c r="K73" s="191"/>
      <c r="L73" s="204">
        <f>ROUND((SUM(L67:L72))/1,2)</f>
        <v>0</v>
      </c>
      <c r="M73" s="204">
        <f>ROUND((SUM(M67:M72))/1,2)</f>
        <v>0</v>
      </c>
      <c r="N73" s="191"/>
      <c r="O73" s="191"/>
      <c r="P73" s="205">
        <f>ROUND((SUM(P67:P72))/1,2)</f>
        <v>0</v>
      </c>
      <c r="Q73" s="148"/>
      <c r="R73" s="148"/>
      <c r="S73" s="193">
        <f>ROUND((SUM(S67:S72))/1,2)</f>
        <v>0</v>
      </c>
      <c r="T73" s="148"/>
      <c r="U73" s="148"/>
      <c r="V73" s="148"/>
      <c r="W73" s="148"/>
      <c r="X73" s="148"/>
      <c r="Y73" s="148"/>
      <c r="Z73" s="289"/>
      <c r="AA73" s="7"/>
    </row>
    <row r="74" spans="1:27" ht="15" customHeight="1">
      <c r="A74" s="169"/>
      <c r="B74" s="169"/>
      <c r="C74" s="169"/>
      <c r="D74" s="169"/>
      <c r="E74" s="169"/>
      <c r="F74" s="201"/>
      <c r="G74" s="170"/>
      <c r="H74" s="170"/>
      <c r="I74" s="170"/>
      <c r="J74" s="169"/>
      <c r="K74" s="169"/>
      <c r="L74" s="169"/>
      <c r="M74" s="169"/>
      <c r="N74" s="169"/>
      <c r="O74" s="169"/>
      <c r="P74" s="169"/>
      <c r="Q74" s="148"/>
      <c r="R74" s="148"/>
      <c r="S74" s="169"/>
      <c r="T74" s="148"/>
      <c r="U74" s="148"/>
      <c r="V74" s="148"/>
      <c r="W74" s="148"/>
      <c r="X74" s="148"/>
      <c r="Y74" s="148"/>
      <c r="Z74" s="289"/>
      <c r="AA74" s="7"/>
    </row>
    <row r="75" spans="1:27" ht="13.75" customHeight="1">
      <c r="A75" s="191"/>
      <c r="B75" s="191"/>
      <c r="C75" s="191"/>
      <c r="D75" s="206" t="s">
        <v>264</v>
      </c>
      <c r="E75" s="191"/>
      <c r="F75" s="193"/>
      <c r="G75" s="203">
        <f>ROUND((SUM(L66:L74))/2,2)</f>
        <v>0</v>
      </c>
      <c r="H75" s="203">
        <f>ROUND((SUM(M66:M74))/2,2)</f>
        <v>0</v>
      </c>
      <c r="I75" s="203">
        <f>ROUND((SUM(I66:I74))/2,2)</f>
        <v>0</v>
      </c>
      <c r="J75" s="191"/>
      <c r="K75" s="191"/>
      <c r="L75" s="204">
        <f>ROUND((SUM(L66:L74))/2,2)</f>
        <v>0</v>
      </c>
      <c r="M75" s="204">
        <f>ROUND((SUM(M66:M74))/2,2)</f>
        <v>0</v>
      </c>
      <c r="N75" s="191"/>
      <c r="O75" s="191"/>
      <c r="P75" s="205">
        <f>ROUND((SUM(P66:P74))/2,2)</f>
        <v>0</v>
      </c>
      <c r="Q75" s="148"/>
      <c r="R75" s="148"/>
      <c r="S75" s="205">
        <f>ROUND((SUM(S66:S74))/2,2)</f>
        <v>0</v>
      </c>
      <c r="T75" s="148"/>
      <c r="U75" s="148"/>
      <c r="V75" s="148"/>
      <c r="W75" s="148"/>
      <c r="X75" s="148"/>
      <c r="Y75" s="148"/>
      <c r="Z75" s="289"/>
      <c r="AA75" s="7"/>
    </row>
    <row r="76" spans="1:27" ht="16" customHeight="1">
      <c r="A76" s="208"/>
      <c r="B76" s="208"/>
      <c r="C76" s="209" t="s">
        <v>107</v>
      </c>
      <c r="D76" s="208"/>
      <c r="E76" s="208"/>
      <c r="F76" s="210" t="s">
        <v>198</v>
      </c>
      <c r="G76" s="211">
        <f>ROUND((SUM(L9:L75))/3,2)</f>
        <v>0</v>
      </c>
      <c r="H76" s="211">
        <f>ROUND((SUM(M9:M75))/3,2)</f>
        <v>0</v>
      </c>
      <c r="I76" s="211">
        <f>ROUND((SUM(I9:I75))/3,2)</f>
        <v>0</v>
      </c>
      <c r="J76" s="208"/>
      <c r="K76" s="212">
        <f>ROUND((SUM(K9:K75)),2)</f>
        <v>0</v>
      </c>
      <c r="L76" s="213">
        <f>ROUND((SUM(L9:L75))/3,2)</f>
        <v>0</v>
      </c>
      <c r="M76" s="213">
        <f>ROUND((SUM(M9:M75))/3,2)</f>
        <v>0</v>
      </c>
      <c r="N76" s="208"/>
      <c r="O76" s="208"/>
      <c r="P76" s="212">
        <f>ROUND((SUM(P9:P75))/3,2)</f>
        <v>38.130000000000003</v>
      </c>
      <c r="Q76" s="148"/>
      <c r="R76" s="148"/>
      <c r="S76" s="212">
        <f>ROUND((SUM(S9:S75))/3,2)</f>
        <v>0</v>
      </c>
      <c r="T76" s="148"/>
      <c r="U76" s="148"/>
      <c r="V76" s="148"/>
      <c r="W76" s="148"/>
      <c r="X76" s="148"/>
      <c r="Y76" s="148"/>
      <c r="Z76" s="292">
        <f>(SUM(Z9:Z75))</f>
        <v>0</v>
      </c>
      <c r="AA76" s="7"/>
    </row>
  </sheetData>
  <pageMargins left="1.11111E-2" right="1.11111E-2" top="1" bottom="1" header="0.49212600000000001" footer="0.49212600000000001"/>
  <headerFooter>
    <oddFooter>&amp;R&amp;"Arial,Regular"&amp;10&amp;K000000Strana &amp;P z &amp;N    &amp;7Spracované systémom Systematic®pyramida.wsn, tel.: 051 77 10 585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58"/>
  <sheetViews>
    <sheetView showGridLines="0" topLeftCell="C1" workbookViewId="0">
      <selection activeCell="D19" sqref="D19"/>
    </sheetView>
  </sheetViews>
  <sheetFormatPr baseColWidth="10" defaultColWidth="8.83203125" defaultRowHeight="13.25" customHeight="1" x14ac:dyDescent="0"/>
  <cols>
    <col min="1" max="2" width="8.83203125" style="215" hidden="1" customWidth="1"/>
    <col min="3" max="3" width="10.6640625" style="215" customWidth="1"/>
    <col min="4" max="4" width="43.6640625" style="215" customWidth="1"/>
    <col min="5" max="5" width="5.6640625" style="215" customWidth="1"/>
    <col min="6" max="6" width="9.6640625" style="215" customWidth="1"/>
    <col min="7" max="9" width="10.6640625" style="215" customWidth="1"/>
    <col min="10" max="15" width="8.83203125" style="215" hidden="1" customWidth="1"/>
    <col min="16" max="16" width="9.83203125" style="215" bestFit="1" customWidth="1"/>
    <col min="17" max="18" width="8.83203125" style="215" hidden="1" customWidth="1"/>
    <col min="19" max="19" width="8.83203125" style="215" bestFit="1" customWidth="1"/>
    <col min="20" max="26" width="8.83203125" style="215" hidden="1" customWidth="1"/>
    <col min="27" max="256" width="8.83203125" style="215" customWidth="1"/>
  </cols>
  <sheetData>
    <row r="1" spans="1:27" ht="15" customHeight="1">
      <c r="A1" s="145"/>
      <c r="B1" s="145"/>
      <c r="C1" s="153" t="s">
        <v>114</v>
      </c>
      <c r="D1" s="145"/>
      <c r="E1" s="153" t="s">
        <v>115</v>
      </c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7"/>
      <c r="R1" s="172"/>
      <c r="S1" s="145"/>
      <c r="T1" s="147"/>
      <c r="U1" s="148"/>
      <c r="V1" s="148"/>
      <c r="W1" s="158">
        <v>30.126000000000001</v>
      </c>
      <c r="X1" s="148"/>
      <c r="Y1" s="148"/>
      <c r="Z1" s="289"/>
      <c r="AA1" s="7"/>
    </row>
    <row r="2" spans="1:27" ht="15" customHeight="1">
      <c r="A2" s="145"/>
      <c r="B2" s="145"/>
      <c r="C2" s="153" t="s">
        <v>116</v>
      </c>
      <c r="D2" s="145"/>
      <c r="E2" s="153" t="s">
        <v>117</v>
      </c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7"/>
      <c r="R2" s="172"/>
      <c r="S2" s="145"/>
      <c r="T2" s="147"/>
      <c r="U2" s="148"/>
      <c r="V2" s="148"/>
      <c r="W2" s="148"/>
      <c r="X2" s="148"/>
      <c r="Y2" s="148"/>
      <c r="Z2" s="289"/>
      <c r="AA2" s="7"/>
    </row>
    <row r="3" spans="1:27" ht="15" customHeight="1">
      <c r="A3" s="145"/>
      <c r="B3" s="145"/>
      <c r="C3" s="153" t="s">
        <v>118</v>
      </c>
      <c r="D3" s="145"/>
      <c r="E3" s="153" t="s">
        <v>402</v>
      </c>
      <c r="F3" s="145"/>
      <c r="G3" s="145"/>
      <c r="H3" s="145"/>
      <c r="I3" s="145"/>
      <c r="J3" s="145"/>
      <c r="K3" s="145"/>
      <c r="L3" s="145"/>
      <c r="M3" s="145"/>
      <c r="N3" s="145"/>
      <c r="O3" s="145"/>
      <c r="P3" s="145"/>
      <c r="Q3" s="147"/>
      <c r="R3" s="172"/>
      <c r="S3" s="145"/>
      <c r="T3" s="147"/>
      <c r="U3" s="148"/>
      <c r="V3" s="148"/>
      <c r="W3" s="148"/>
      <c r="X3" s="148"/>
      <c r="Y3" s="148"/>
      <c r="Z3" s="289"/>
      <c r="AA3" s="7"/>
    </row>
    <row r="4" spans="1:27" ht="15" customHeight="1">
      <c r="A4" s="145"/>
      <c r="B4" s="145"/>
      <c r="C4" s="153" t="s">
        <v>100</v>
      </c>
      <c r="D4" s="145"/>
      <c r="E4" s="145"/>
      <c r="F4" s="145"/>
      <c r="G4" s="145"/>
      <c r="H4" s="145"/>
      <c r="I4" s="145"/>
      <c r="J4" s="145"/>
      <c r="K4" s="145"/>
      <c r="L4" s="145"/>
      <c r="M4" s="145"/>
      <c r="N4" s="145"/>
      <c r="O4" s="145"/>
      <c r="P4" s="145"/>
      <c r="Q4" s="147"/>
      <c r="R4" s="172"/>
      <c r="S4" s="145"/>
      <c r="T4" s="147"/>
      <c r="U4" s="148"/>
      <c r="V4" s="148"/>
      <c r="W4" s="148"/>
      <c r="X4" s="148"/>
      <c r="Y4" s="148"/>
      <c r="Z4" s="289"/>
      <c r="AA4" s="7"/>
    </row>
    <row r="5" spans="1:27" ht="15" customHeight="1">
      <c r="A5" s="145"/>
      <c r="B5" s="145"/>
      <c r="C5" s="153" t="s">
        <v>280</v>
      </c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7"/>
      <c r="R5" s="172"/>
      <c r="S5" s="145"/>
      <c r="T5" s="147"/>
      <c r="U5" s="148"/>
      <c r="V5" s="148"/>
      <c r="W5" s="148"/>
      <c r="X5" s="148"/>
      <c r="Y5" s="148"/>
      <c r="Z5" s="289"/>
      <c r="AA5" s="7"/>
    </row>
    <row r="6" spans="1:27" ht="15" customHeight="1">
      <c r="A6" s="145"/>
      <c r="B6" s="145"/>
      <c r="C6" s="145"/>
      <c r="D6" s="145"/>
      <c r="E6" s="145"/>
      <c r="F6" s="145"/>
      <c r="G6" s="145"/>
      <c r="H6" s="145"/>
      <c r="I6" s="145"/>
      <c r="J6" s="145"/>
      <c r="K6" s="145"/>
      <c r="L6" s="145"/>
      <c r="M6" s="145"/>
      <c r="N6" s="145"/>
      <c r="O6" s="145"/>
      <c r="P6" s="145"/>
      <c r="Q6" s="147"/>
      <c r="R6" s="172"/>
      <c r="S6" s="145"/>
      <c r="T6" s="147"/>
      <c r="U6" s="148"/>
      <c r="V6" s="148"/>
      <c r="W6" s="148"/>
      <c r="X6" s="148"/>
      <c r="Y6" s="148"/>
      <c r="Z6" s="289"/>
      <c r="AA6" s="7"/>
    </row>
    <row r="7" spans="1:27" ht="15" customHeight="1">
      <c r="A7" s="173"/>
      <c r="B7" s="173"/>
      <c r="C7" s="174" t="s">
        <v>120</v>
      </c>
      <c r="D7" s="173"/>
      <c r="E7" s="173"/>
      <c r="F7" s="173"/>
      <c r="G7" s="173"/>
      <c r="H7" s="173"/>
      <c r="I7" s="173"/>
      <c r="J7" s="173"/>
      <c r="K7" s="173"/>
      <c r="L7" s="173"/>
      <c r="M7" s="173"/>
      <c r="N7" s="173"/>
      <c r="O7" s="173"/>
      <c r="P7" s="173"/>
      <c r="Q7" s="175"/>
      <c r="R7" s="176"/>
      <c r="S7" s="173"/>
      <c r="T7" s="147"/>
      <c r="U7" s="148"/>
      <c r="V7" s="148"/>
      <c r="W7" s="148"/>
      <c r="X7" s="148"/>
      <c r="Y7" s="148"/>
      <c r="Z7" s="289"/>
      <c r="AA7" s="7"/>
    </row>
    <row r="8" spans="1:27" ht="13.75" customHeight="1">
      <c r="A8" s="177" t="s">
        <v>121</v>
      </c>
      <c r="B8" s="177" t="s">
        <v>122</v>
      </c>
      <c r="C8" s="178" t="s">
        <v>123</v>
      </c>
      <c r="D8" s="179" t="s">
        <v>124</v>
      </c>
      <c r="E8" s="179" t="s">
        <v>125</v>
      </c>
      <c r="F8" s="179" t="s">
        <v>126</v>
      </c>
      <c r="G8" s="179" t="s">
        <v>43</v>
      </c>
      <c r="H8" s="179" t="s">
        <v>127</v>
      </c>
      <c r="I8" s="179" t="s">
        <v>128</v>
      </c>
      <c r="J8" s="180"/>
      <c r="K8" s="180"/>
      <c r="L8" s="180"/>
      <c r="M8" s="180"/>
      <c r="N8" s="180"/>
      <c r="O8" s="180"/>
      <c r="P8" s="179" t="s">
        <v>129</v>
      </c>
      <c r="Q8" s="181"/>
      <c r="R8" s="181"/>
      <c r="S8" s="182" t="s">
        <v>130</v>
      </c>
      <c r="T8" s="183"/>
      <c r="U8" s="184"/>
      <c r="V8" s="184"/>
      <c r="W8" s="184"/>
      <c r="X8" s="184"/>
      <c r="Y8" s="184"/>
      <c r="Z8" s="290"/>
      <c r="AA8" s="7"/>
    </row>
    <row r="9" spans="1:27" ht="13.75" customHeight="1">
      <c r="A9" s="185"/>
      <c r="B9" s="185"/>
      <c r="C9" s="186"/>
      <c r="D9" s="187" t="s">
        <v>131</v>
      </c>
      <c r="E9" s="185"/>
      <c r="F9" s="188"/>
      <c r="G9" s="189"/>
      <c r="H9" s="189"/>
      <c r="I9" s="189"/>
      <c r="J9" s="185"/>
      <c r="K9" s="185"/>
      <c r="L9" s="185"/>
      <c r="M9" s="185"/>
      <c r="N9" s="185"/>
      <c r="O9" s="185"/>
      <c r="P9" s="185"/>
      <c r="Q9" s="190"/>
      <c r="R9" s="190"/>
      <c r="S9" s="185"/>
      <c r="T9" s="163"/>
      <c r="U9" s="163"/>
      <c r="V9" s="163"/>
      <c r="W9" s="163"/>
      <c r="X9" s="163"/>
      <c r="Y9" s="163"/>
      <c r="Z9" s="291"/>
      <c r="AA9" s="7"/>
    </row>
    <row r="10" spans="1:27" ht="13.75" customHeight="1">
      <c r="A10" s="191"/>
      <c r="B10" s="191"/>
      <c r="C10" s="191"/>
      <c r="D10" s="192" t="s">
        <v>132</v>
      </c>
      <c r="E10" s="191"/>
      <c r="F10" s="193"/>
      <c r="G10" s="194"/>
      <c r="H10" s="194"/>
      <c r="I10" s="194"/>
      <c r="J10" s="191"/>
      <c r="K10" s="191"/>
      <c r="L10" s="191"/>
      <c r="M10" s="191"/>
      <c r="N10" s="191"/>
      <c r="O10" s="191"/>
      <c r="P10" s="191"/>
      <c r="Q10" s="163"/>
      <c r="R10" s="163"/>
      <c r="S10" s="191"/>
      <c r="T10" s="163"/>
      <c r="U10" s="163"/>
      <c r="V10" s="163"/>
      <c r="W10" s="163"/>
      <c r="X10" s="163"/>
      <c r="Y10" s="163"/>
      <c r="Z10" s="291"/>
      <c r="AA10" s="7"/>
    </row>
    <row r="11" spans="1:27" ht="25" customHeight="1">
      <c r="A11" s="195"/>
      <c r="B11" s="196" t="s">
        <v>133</v>
      </c>
      <c r="C11" s="197" t="s">
        <v>281</v>
      </c>
      <c r="D11" s="196" t="s">
        <v>282</v>
      </c>
      <c r="E11" s="196" t="s">
        <v>136</v>
      </c>
      <c r="F11" s="198">
        <v>215</v>
      </c>
      <c r="G11" s="199">
        <v>0</v>
      </c>
      <c r="H11" s="199"/>
      <c r="I11" s="199">
        <f t="shared" ref="I11:I22" si="0">ROUND(F11*(G11+H11),2)</f>
        <v>0</v>
      </c>
      <c r="J11" s="200">
        <f t="shared" ref="J11:J22" si="1">ROUND(F11*(N11),2)</f>
        <v>2418.75</v>
      </c>
      <c r="K11" s="201">
        <f t="shared" ref="K11:K22" si="2">ROUND(F11*(O11),2)</f>
        <v>0</v>
      </c>
      <c r="L11" s="202">
        <f t="shared" ref="L11:L22" si="3">ROUND(F11*(G11+H11),2)</f>
        <v>0</v>
      </c>
      <c r="M11" s="169"/>
      <c r="N11" s="202">
        <v>11.25</v>
      </c>
      <c r="O11" s="169"/>
      <c r="P11" s="193">
        <f t="shared" ref="P11:P22" si="4">ROUND(F11*(R11),3)</f>
        <v>0</v>
      </c>
      <c r="Q11" s="157"/>
      <c r="R11" s="157">
        <v>0</v>
      </c>
      <c r="S11" s="193">
        <f t="shared" ref="S11:S22" si="5">ROUND(F11*(X11),3)</f>
        <v>0</v>
      </c>
      <c r="T11" s="148"/>
      <c r="U11" s="148"/>
      <c r="V11" s="148"/>
      <c r="W11" s="148"/>
      <c r="X11" s="158">
        <v>0</v>
      </c>
      <c r="Y11" s="148"/>
      <c r="Z11" s="292">
        <v>0</v>
      </c>
      <c r="AA11" s="7"/>
    </row>
    <row r="12" spans="1:27" ht="25" customHeight="1">
      <c r="A12" s="195"/>
      <c r="B12" s="196" t="s">
        <v>133</v>
      </c>
      <c r="C12" s="197" t="s">
        <v>283</v>
      </c>
      <c r="D12" s="196" t="s">
        <v>284</v>
      </c>
      <c r="E12" s="196" t="s">
        <v>136</v>
      </c>
      <c r="F12" s="198">
        <v>215</v>
      </c>
      <c r="G12" s="199">
        <v>0</v>
      </c>
      <c r="H12" s="199"/>
      <c r="I12" s="199">
        <f t="shared" si="0"/>
        <v>0</v>
      </c>
      <c r="J12" s="200">
        <f t="shared" si="1"/>
        <v>341.85</v>
      </c>
      <c r="K12" s="201">
        <f t="shared" si="2"/>
        <v>0</v>
      </c>
      <c r="L12" s="202">
        <f t="shared" si="3"/>
        <v>0</v>
      </c>
      <c r="M12" s="169"/>
      <c r="N12" s="202">
        <v>1.59</v>
      </c>
      <c r="O12" s="169"/>
      <c r="P12" s="193">
        <f t="shared" si="4"/>
        <v>0</v>
      </c>
      <c r="Q12" s="157"/>
      <c r="R12" s="157">
        <v>0</v>
      </c>
      <c r="S12" s="193">
        <f t="shared" si="5"/>
        <v>0</v>
      </c>
      <c r="T12" s="148"/>
      <c r="U12" s="148"/>
      <c r="V12" s="148"/>
      <c r="W12" s="148"/>
      <c r="X12" s="158">
        <v>0</v>
      </c>
      <c r="Y12" s="148"/>
      <c r="Z12" s="292">
        <v>0</v>
      </c>
      <c r="AA12" s="7"/>
    </row>
    <row r="13" spans="1:27" ht="25" customHeight="1">
      <c r="A13" s="195"/>
      <c r="B13" s="196" t="s">
        <v>133</v>
      </c>
      <c r="C13" s="197" t="s">
        <v>285</v>
      </c>
      <c r="D13" s="196" t="s">
        <v>286</v>
      </c>
      <c r="E13" s="196" t="s">
        <v>136</v>
      </c>
      <c r="F13" s="198">
        <v>212.4</v>
      </c>
      <c r="G13" s="199">
        <v>0</v>
      </c>
      <c r="H13" s="199"/>
      <c r="I13" s="199">
        <f t="shared" si="0"/>
        <v>0</v>
      </c>
      <c r="J13" s="200">
        <f t="shared" si="1"/>
        <v>2661.37</v>
      </c>
      <c r="K13" s="201">
        <f t="shared" si="2"/>
        <v>0</v>
      </c>
      <c r="L13" s="202">
        <f t="shared" si="3"/>
        <v>0</v>
      </c>
      <c r="M13" s="169"/>
      <c r="N13" s="202">
        <v>12.53</v>
      </c>
      <c r="O13" s="169"/>
      <c r="P13" s="193">
        <f t="shared" si="4"/>
        <v>0</v>
      </c>
      <c r="Q13" s="157"/>
      <c r="R13" s="157">
        <v>0</v>
      </c>
      <c r="S13" s="193">
        <f t="shared" si="5"/>
        <v>0</v>
      </c>
      <c r="T13" s="148"/>
      <c r="U13" s="148"/>
      <c r="V13" s="148"/>
      <c r="W13" s="148"/>
      <c r="X13" s="158">
        <v>0</v>
      </c>
      <c r="Y13" s="148"/>
      <c r="Z13" s="292">
        <v>0</v>
      </c>
      <c r="AA13" s="7"/>
    </row>
    <row r="14" spans="1:27" ht="35" customHeight="1">
      <c r="A14" s="195"/>
      <c r="B14" s="196" t="s">
        <v>133</v>
      </c>
      <c r="C14" s="197" t="s">
        <v>287</v>
      </c>
      <c r="D14" s="196" t="s">
        <v>288</v>
      </c>
      <c r="E14" s="196" t="s">
        <v>136</v>
      </c>
      <c r="F14" s="198">
        <v>3186</v>
      </c>
      <c r="G14" s="199">
        <v>0</v>
      </c>
      <c r="H14" s="199"/>
      <c r="I14" s="199">
        <f t="shared" si="0"/>
        <v>0</v>
      </c>
      <c r="J14" s="200">
        <f t="shared" si="1"/>
        <v>1847.88</v>
      </c>
      <c r="K14" s="201">
        <f t="shared" si="2"/>
        <v>0</v>
      </c>
      <c r="L14" s="202">
        <f t="shared" si="3"/>
        <v>0</v>
      </c>
      <c r="M14" s="169"/>
      <c r="N14" s="202">
        <v>0.57999999999999996</v>
      </c>
      <c r="O14" s="169"/>
      <c r="P14" s="193">
        <f t="shared" si="4"/>
        <v>0</v>
      </c>
      <c r="Q14" s="157"/>
      <c r="R14" s="157">
        <v>0</v>
      </c>
      <c r="S14" s="193">
        <f t="shared" si="5"/>
        <v>0</v>
      </c>
      <c r="T14" s="148"/>
      <c r="U14" s="148"/>
      <c r="V14" s="148"/>
      <c r="W14" s="148"/>
      <c r="X14" s="158">
        <v>0</v>
      </c>
      <c r="Y14" s="148"/>
      <c r="Z14" s="292">
        <v>0</v>
      </c>
      <c r="AA14" s="7"/>
    </row>
    <row r="15" spans="1:27" ht="25" customHeight="1">
      <c r="A15" s="195"/>
      <c r="B15" s="196" t="s">
        <v>133</v>
      </c>
      <c r="C15" s="197" t="s">
        <v>289</v>
      </c>
      <c r="D15" s="196" t="s">
        <v>290</v>
      </c>
      <c r="E15" s="196" t="s">
        <v>136</v>
      </c>
      <c r="F15" s="198">
        <v>2.6</v>
      </c>
      <c r="G15" s="199">
        <v>0</v>
      </c>
      <c r="H15" s="199"/>
      <c r="I15" s="199">
        <f t="shared" si="0"/>
        <v>0</v>
      </c>
      <c r="J15" s="200">
        <f t="shared" si="1"/>
        <v>24.47</v>
      </c>
      <c r="K15" s="201">
        <f t="shared" si="2"/>
        <v>0</v>
      </c>
      <c r="L15" s="202">
        <f t="shared" si="3"/>
        <v>0</v>
      </c>
      <c r="M15" s="169"/>
      <c r="N15" s="202">
        <v>9.41</v>
      </c>
      <c r="O15" s="169"/>
      <c r="P15" s="193">
        <f t="shared" si="4"/>
        <v>0</v>
      </c>
      <c r="Q15" s="157"/>
      <c r="R15" s="157">
        <v>0</v>
      </c>
      <c r="S15" s="193">
        <f t="shared" si="5"/>
        <v>0</v>
      </c>
      <c r="T15" s="148"/>
      <c r="U15" s="148"/>
      <c r="V15" s="148"/>
      <c r="W15" s="148"/>
      <c r="X15" s="158">
        <v>0</v>
      </c>
      <c r="Y15" s="148"/>
      <c r="Z15" s="292">
        <v>0</v>
      </c>
      <c r="AA15" s="7"/>
    </row>
    <row r="16" spans="1:27" ht="25" customHeight="1">
      <c r="A16" s="195"/>
      <c r="B16" s="196" t="s">
        <v>133</v>
      </c>
      <c r="C16" s="197" t="s">
        <v>291</v>
      </c>
      <c r="D16" s="196" t="s">
        <v>292</v>
      </c>
      <c r="E16" s="196" t="s">
        <v>136</v>
      </c>
      <c r="F16" s="198">
        <v>212.4</v>
      </c>
      <c r="G16" s="199">
        <v>0</v>
      </c>
      <c r="H16" s="199"/>
      <c r="I16" s="199">
        <f t="shared" si="0"/>
        <v>0</v>
      </c>
      <c r="J16" s="200">
        <f t="shared" si="1"/>
        <v>1306.26</v>
      </c>
      <c r="K16" s="201">
        <f t="shared" si="2"/>
        <v>0</v>
      </c>
      <c r="L16" s="202">
        <f t="shared" si="3"/>
        <v>0</v>
      </c>
      <c r="M16" s="169"/>
      <c r="N16" s="202">
        <v>6.15</v>
      </c>
      <c r="O16" s="169"/>
      <c r="P16" s="193">
        <f t="shared" si="4"/>
        <v>0</v>
      </c>
      <c r="Q16" s="157"/>
      <c r="R16" s="157">
        <v>0</v>
      </c>
      <c r="S16" s="193">
        <f t="shared" si="5"/>
        <v>0</v>
      </c>
      <c r="T16" s="148"/>
      <c r="U16" s="148"/>
      <c r="V16" s="148"/>
      <c r="W16" s="148"/>
      <c r="X16" s="158">
        <v>0</v>
      </c>
      <c r="Y16" s="148"/>
      <c r="Z16" s="292">
        <v>0</v>
      </c>
      <c r="AA16" s="7"/>
    </row>
    <row r="17" spans="1:27" ht="25" customHeight="1">
      <c r="A17" s="195"/>
      <c r="B17" s="196" t="s">
        <v>133</v>
      </c>
      <c r="C17" s="197" t="s">
        <v>293</v>
      </c>
      <c r="D17" s="196" t="s">
        <v>294</v>
      </c>
      <c r="E17" s="196" t="s">
        <v>136</v>
      </c>
      <c r="F17" s="198">
        <v>2.6</v>
      </c>
      <c r="G17" s="199">
        <v>0</v>
      </c>
      <c r="H17" s="199"/>
      <c r="I17" s="199">
        <f t="shared" si="0"/>
        <v>0</v>
      </c>
      <c r="J17" s="200">
        <f t="shared" si="1"/>
        <v>3.82</v>
      </c>
      <c r="K17" s="201">
        <f t="shared" si="2"/>
        <v>0</v>
      </c>
      <c r="L17" s="202">
        <f t="shared" si="3"/>
        <v>0</v>
      </c>
      <c r="M17" s="169"/>
      <c r="N17" s="202">
        <v>1.47</v>
      </c>
      <c r="O17" s="169"/>
      <c r="P17" s="193">
        <f t="shared" si="4"/>
        <v>0</v>
      </c>
      <c r="Q17" s="157"/>
      <c r="R17" s="157">
        <v>0</v>
      </c>
      <c r="S17" s="193">
        <f t="shared" si="5"/>
        <v>0</v>
      </c>
      <c r="T17" s="148"/>
      <c r="U17" s="148"/>
      <c r="V17" s="148"/>
      <c r="W17" s="148"/>
      <c r="X17" s="158">
        <v>0</v>
      </c>
      <c r="Y17" s="148"/>
      <c r="Z17" s="292">
        <v>0</v>
      </c>
      <c r="AA17" s="7"/>
    </row>
    <row r="18" spans="1:27" ht="25" customHeight="1">
      <c r="A18" s="195"/>
      <c r="B18" s="196" t="s">
        <v>133</v>
      </c>
      <c r="C18" s="197" t="s">
        <v>209</v>
      </c>
      <c r="D18" s="196" t="s">
        <v>210</v>
      </c>
      <c r="E18" s="196" t="s">
        <v>158</v>
      </c>
      <c r="F18" s="198">
        <v>318.60000000000002</v>
      </c>
      <c r="G18" s="199">
        <v>0</v>
      </c>
      <c r="H18" s="199"/>
      <c r="I18" s="199">
        <f t="shared" si="0"/>
        <v>0</v>
      </c>
      <c r="J18" s="200">
        <f t="shared" si="1"/>
        <v>3106.35</v>
      </c>
      <c r="K18" s="201">
        <f t="shared" si="2"/>
        <v>0</v>
      </c>
      <c r="L18" s="202">
        <f t="shared" si="3"/>
        <v>0</v>
      </c>
      <c r="M18" s="169"/>
      <c r="N18" s="202">
        <v>9.75</v>
      </c>
      <c r="O18" s="169"/>
      <c r="P18" s="193">
        <f t="shared" si="4"/>
        <v>0</v>
      </c>
      <c r="Q18" s="157"/>
      <c r="R18" s="157">
        <v>0</v>
      </c>
      <c r="S18" s="193">
        <f t="shared" si="5"/>
        <v>0</v>
      </c>
      <c r="T18" s="148"/>
      <c r="U18" s="148"/>
      <c r="V18" s="148"/>
      <c r="W18" s="148"/>
      <c r="X18" s="158">
        <v>0</v>
      </c>
      <c r="Y18" s="148"/>
      <c r="Z18" s="292">
        <v>0</v>
      </c>
      <c r="AA18" s="7"/>
    </row>
    <row r="19" spans="1:27" ht="25" customHeight="1">
      <c r="A19" s="195"/>
      <c r="B19" s="196" t="s">
        <v>133</v>
      </c>
      <c r="C19" s="197" t="s">
        <v>209</v>
      </c>
      <c r="D19" s="196" t="s">
        <v>210</v>
      </c>
      <c r="E19" s="196" t="s">
        <v>158</v>
      </c>
      <c r="F19" s="198">
        <v>99.17</v>
      </c>
      <c r="G19" s="199">
        <v>0</v>
      </c>
      <c r="H19" s="199"/>
      <c r="I19" s="199">
        <f t="shared" si="0"/>
        <v>0</v>
      </c>
      <c r="J19" s="200">
        <f t="shared" si="1"/>
        <v>966.91</v>
      </c>
      <c r="K19" s="201">
        <f t="shared" si="2"/>
        <v>0</v>
      </c>
      <c r="L19" s="202">
        <f t="shared" si="3"/>
        <v>0</v>
      </c>
      <c r="M19" s="169"/>
      <c r="N19" s="202">
        <v>9.75</v>
      </c>
      <c r="O19" s="169"/>
      <c r="P19" s="193">
        <f t="shared" si="4"/>
        <v>0</v>
      </c>
      <c r="Q19" s="157"/>
      <c r="R19" s="157">
        <v>0</v>
      </c>
      <c r="S19" s="193">
        <f t="shared" si="5"/>
        <v>0</v>
      </c>
      <c r="T19" s="148"/>
      <c r="U19" s="148"/>
      <c r="V19" s="148"/>
      <c r="W19" s="148"/>
      <c r="X19" s="158">
        <v>0</v>
      </c>
      <c r="Y19" s="148"/>
      <c r="Z19" s="292">
        <v>0</v>
      </c>
      <c r="AA19" s="7"/>
    </row>
    <row r="20" spans="1:27" ht="25" customHeight="1">
      <c r="A20" s="195"/>
      <c r="B20" s="196" t="s">
        <v>133</v>
      </c>
      <c r="C20" s="197" t="s">
        <v>295</v>
      </c>
      <c r="D20" s="196" t="s">
        <v>296</v>
      </c>
      <c r="E20" s="196" t="s">
        <v>186</v>
      </c>
      <c r="F20" s="198">
        <v>420.55</v>
      </c>
      <c r="G20" s="199">
        <v>0</v>
      </c>
      <c r="H20" s="199"/>
      <c r="I20" s="199">
        <f t="shared" si="0"/>
        <v>0</v>
      </c>
      <c r="J20" s="200">
        <f t="shared" si="1"/>
        <v>630.83000000000004</v>
      </c>
      <c r="K20" s="201">
        <f t="shared" si="2"/>
        <v>0</v>
      </c>
      <c r="L20" s="202">
        <f t="shared" si="3"/>
        <v>0</v>
      </c>
      <c r="M20" s="169"/>
      <c r="N20" s="202">
        <v>1.5</v>
      </c>
      <c r="O20" s="169"/>
      <c r="P20" s="193">
        <f t="shared" si="4"/>
        <v>0</v>
      </c>
      <c r="Q20" s="157"/>
      <c r="R20" s="157">
        <v>0</v>
      </c>
      <c r="S20" s="193">
        <f t="shared" si="5"/>
        <v>0</v>
      </c>
      <c r="T20" s="148"/>
      <c r="U20" s="148"/>
      <c r="V20" s="148"/>
      <c r="W20" s="148"/>
      <c r="X20" s="158">
        <v>0</v>
      </c>
      <c r="Y20" s="148"/>
      <c r="Z20" s="292">
        <v>0</v>
      </c>
      <c r="AA20" s="7"/>
    </row>
    <row r="21" spans="1:27" ht="25" customHeight="1">
      <c r="A21" s="195"/>
      <c r="B21" s="196" t="s">
        <v>133</v>
      </c>
      <c r="C21" s="197" t="s">
        <v>297</v>
      </c>
      <c r="D21" s="196" t="s">
        <v>298</v>
      </c>
      <c r="E21" s="196" t="s">
        <v>186</v>
      </c>
      <c r="F21" s="198">
        <v>13</v>
      </c>
      <c r="G21" s="199">
        <v>0</v>
      </c>
      <c r="H21" s="199"/>
      <c r="I21" s="199">
        <f t="shared" si="0"/>
        <v>0</v>
      </c>
      <c r="J21" s="200">
        <f t="shared" si="1"/>
        <v>56.94</v>
      </c>
      <c r="K21" s="201">
        <f t="shared" si="2"/>
        <v>0</v>
      </c>
      <c r="L21" s="202">
        <f t="shared" si="3"/>
        <v>0</v>
      </c>
      <c r="M21" s="169"/>
      <c r="N21" s="202">
        <v>4.38</v>
      </c>
      <c r="O21" s="169"/>
      <c r="P21" s="193">
        <f t="shared" si="4"/>
        <v>0</v>
      </c>
      <c r="Q21" s="157"/>
      <c r="R21" s="157">
        <v>0</v>
      </c>
      <c r="S21" s="193">
        <f t="shared" si="5"/>
        <v>0</v>
      </c>
      <c r="T21" s="148"/>
      <c r="U21" s="148"/>
      <c r="V21" s="148"/>
      <c r="W21" s="148"/>
      <c r="X21" s="158">
        <v>0</v>
      </c>
      <c r="Y21" s="148"/>
      <c r="Z21" s="292">
        <v>0</v>
      </c>
      <c r="AA21" s="7"/>
    </row>
    <row r="22" spans="1:27" ht="25" customHeight="1">
      <c r="A22" s="195"/>
      <c r="B22" s="196" t="s">
        <v>299</v>
      </c>
      <c r="C22" s="197" t="s">
        <v>300</v>
      </c>
      <c r="D22" s="196" t="s">
        <v>301</v>
      </c>
      <c r="E22" s="196" t="s">
        <v>186</v>
      </c>
      <c r="F22" s="198">
        <v>422</v>
      </c>
      <c r="G22" s="199">
        <v>0</v>
      </c>
      <c r="H22" s="199"/>
      <c r="I22" s="199">
        <f t="shared" si="0"/>
        <v>0</v>
      </c>
      <c r="J22" s="200">
        <f t="shared" si="1"/>
        <v>1455.9</v>
      </c>
      <c r="K22" s="201">
        <f t="shared" si="2"/>
        <v>0</v>
      </c>
      <c r="L22" s="202">
        <f t="shared" si="3"/>
        <v>0</v>
      </c>
      <c r="M22" s="169"/>
      <c r="N22" s="202">
        <v>3.45</v>
      </c>
      <c r="O22" s="169"/>
      <c r="P22" s="193">
        <f t="shared" si="4"/>
        <v>0</v>
      </c>
      <c r="Q22" s="157"/>
      <c r="R22" s="157">
        <v>0</v>
      </c>
      <c r="S22" s="193">
        <f t="shared" si="5"/>
        <v>99.17</v>
      </c>
      <c r="T22" s="148"/>
      <c r="U22" s="148"/>
      <c r="V22" s="148"/>
      <c r="W22" s="148"/>
      <c r="X22" s="158">
        <v>0.23499999999999999</v>
      </c>
      <c r="Y22" s="148"/>
      <c r="Z22" s="292">
        <v>0</v>
      </c>
      <c r="AA22" s="7"/>
    </row>
    <row r="23" spans="1:27" ht="13.75" customHeight="1">
      <c r="A23" s="191"/>
      <c r="B23" s="191"/>
      <c r="C23" s="191"/>
      <c r="D23" s="192" t="s">
        <v>132</v>
      </c>
      <c r="E23" s="191"/>
      <c r="F23" s="193"/>
      <c r="G23" s="203">
        <f>ROUND((SUM(L10:L22))/1,2)</f>
        <v>0</v>
      </c>
      <c r="H23" s="203">
        <f>ROUND((SUM(M10:M22))/1,2)</f>
        <v>0</v>
      </c>
      <c r="I23" s="203">
        <f>ROUND((SUM(I10:I22))/1,2)</f>
        <v>0</v>
      </c>
      <c r="J23" s="191"/>
      <c r="K23" s="191"/>
      <c r="L23" s="204">
        <f>ROUND((SUM(L10:L22))/1,2)</f>
        <v>0</v>
      </c>
      <c r="M23" s="204">
        <f>ROUND((SUM(M10:M22))/1,2)</f>
        <v>0</v>
      </c>
      <c r="N23" s="191"/>
      <c r="O23" s="191"/>
      <c r="P23" s="205">
        <f>ROUND((SUM(P10:P22))/1,2)</f>
        <v>0</v>
      </c>
      <c r="Q23" s="163"/>
      <c r="R23" s="163"/>
      <c r="S23" s="205">
        <f>ROUND((SUM(S10:S22))/1,2)</f>
        <v>99.17</v>
      </c>
      <c r="T23" s="163"/>
      <c r="U23" s="163"/>
      <c r="V23" s="163"/>
      <c r="W23" s="163"/>
      <c r="X23" s="163"/>
      <c r="Y23" s="163"/>
      <c r="Z23" s="291"/>
      <c r="AA23" s="7"/>
    </row>
    <row r="24" spans="1:27" ht="15" customHeight="1">
      <c r="A24" s="169"/>
      <c r="B24" s="169"/>
      <c r="C24" s="169"/>
      <c r="D24" s="169"/>
      <c r="E24" s="169"/>
      <c r="F24" s="201"/>
      <c r="G24" s="170"/>
      <c r="H24" s="170"/>
      <c r="I24" s="170"/>
      <c r="J24" s="169"/>
      <c r="K24" s="169"/>
      <c r="L24" s="169"/>
      <c r="M24" s="169"/>
      <c r="N24" s="169"/>
      <c r="O24" s="169"/>
      <c r="P24" s="169"/>
      <c r="Q24" s="148"/>
      <c r="R24" s="148"/>
      <c r="S24" s="169"/>
      <c r="T24" s="148"/>
      <c r="U24" s="148"/>
      <c r="V24" s="148"/>
      <c r="W24" s="148"/>
      <c r="X24" s="148"/>
      <c r="Y24" s="148"/>
      <c r="Z24" s="289"/>
      <c r="AA24" s="7"/>
    </row>
    <row r="25" spans="1:27" ht="13.75" customHeight="1">
      <c r="A25" s="191"/>
      <c r="B25" s="191"/>
      <c r="C25" s="191"/>
      <c r="D25" s="192" t="s">
        <v>141</v>
      </c>
      <c r="E25" s="191"/>
      <c r="F25" s="193"/>
      <c r="G25" s="194"/>
      <c r="H25" s="194"/>
      <c r="I25" s="194"/>
      <c r="J25" s="191"/>
      <c r="K25" s="191"/>
      <c r="L25" s="191"/>
      <c r="M25" s="191"/>
      <c r="N25" s="191"/>
      <c r="O25" s="191"/>
      <c r="P25" s="191"/>
      <c r="Q25" s="163"/>
      <c r="R25" s="163"/>
      <c r="S25" s="191"/>
      <c r="T25" s="163"/>
      <c r="U25" s="163"/>
      <c r="V25" s="163"/>
      <c r="W25" s="163"/>
      <c r="X25" s="163"/>
      <c r="Y25" s="163"/>
      <c r="Z25" s="291"/>
      <c r="AA25" s="7"/>
    </row>
    <row r="26" spans="1:27" ht="25" customHeight="1">
      <c r="A26" s="195"/>
      <c r="B26" s="196" t="s">
        <v>302</v>
      </c>
      <c r="C26" s="197" t="s">
        <v>303</v>
      </c>
      <c r="D26" s="196" t="s">
        <v>304</v>
      </c>
      <c r="E26" s="196" t="s">
        <v>186</v>
      </c>
      <c r="F26" s="198">
        <v>420.55</v>
      </c>
      <c r="G26" s="199">
        <v>0</v>
      </c>
      <c r="H26" s="199"/>
      <c r="I26" s="199">
        <f>ROUND(F26*(G26+H26),2)</f>
        <v>0</v>
      </c>
      <c r="J26" s="200">
        <f>ROUND(F26*(N26),2)</f>
        <v>567.74</v>
      </c>
      <c r="K26" s="201">
        <f>ROUND(F26*(O26),2)</f>
        <v>0</v>
      </c>
      <c r="L26" s="202">
        <f>ROUND(F26*(G26+H26),2)</f>
        <v>0</v>
      </c>
      <c r="M26" s="169"/>
      <c r="N26" s="202">
        <v>1.35</v>
      </c>
      <c r="O26" s="169"/>
      <c r="P26" s="193">
        <f>ROUND(F26*(R26),3)</f>
        <v>1.4E-2</v>
      </c>
      <c r="Q26" s="157"/>
      <c r="R26" s="157">
        <v>3.3000000000000003E-5</v>
      </c>
      <c r="S26" s="193">
        <f>ROUND(F26*(X26),3)</f>
        <v>0</v>
      </c>
      <c r="T26" s="148"/>
      <c r="U26" s="148"/>
      <c r="V26" s="148"/>
      <c r="W26" s="148"/>
      <c r="X26" s="158">
        <v>0</v>
      </c>
      <c r="Y26" s="148"/>
      <c r="Z26" s="292">
        <v>0</v>
      </c>
      <c r="AA26" s="7"/>
    </row>
    <row r="27" spans="1:27" ht="25" customHeight="1">
      <c r="A27" s="195"/>
      <c r="B27" s="196" t="s">
        <v>305</v>
      </c>
      <c r="C27" s="197" t="s">
        <v>306</v>
      </c>
      <c r="D27" s="196" t="s">
        <v>307</v>
      </c>
      <c r="E27" s="196" t="s">
        <v>186</v>
      </c>
      <c r="F27" s="198">
        <v>483.63</v>
      </c>
      <c r="G27" s="199"/>
      <c r="H27" s="199">
        <v>0</v>
      </c>
      <c r="I27" s="199">
        <f>ROUND(F27*(G27+H27),2)</f>
        <v>0</v>
      </c>
      <c r="J27" s="200">
        <f>ROUND(F27*(N27),2)</f>
        <v>1305.8</v>
      </c>
      <c r="K27" s="201">
        <f>ROUND(F27*(O27),2)</f>
        <v>0</v>
      </c>
      <c r="L27" s="169"/>
      <c r="M27" s="202">
        <f>ROUND(F27*(G27+H27),2)</f>
        <v>0</v>
      </c>
      <c r="N27" s="202">
        <v>2.7</v>
      </c>
      <c r="O27" s="169"/>
      <c r="P27" s="193">
        <f>ROUND(F27*(R27),3)</f>
        <v>0</v>
      </c>
      <c r="Q27" s="157"/>
      <c r="R27" s="157">
        <v>0</v>
      </c>
      <c r="S27" s="193">
        <f>ROUND(F27*(X27),3)</f>
        <v>0</v>
      </c>
      <c r="T27" s="148"/>
      <c r="U27" s="148"/>
      <c r="V27" s="148"/>
      <c r="W27" s="148"/>
      <c r="X27" s="158">
        <v>0</v>
      </c>
      <c r="Y27" s="148"/>
      <c r="Z27" s="292">
        <v>0</v>
      </c>
      <c r="AA27" s="7"/>
    </row>
    <row r="28" spans="1:27" ht="13.75" customHeight="1">
      <c r="A28" s="191"/>
      <c r="B28" s="191"/>
      <c r="C28" s="191"/>
      <c r="D28" s="192" t="s">
        <v>141</v>
      </c>
      <c r="E28" s="191"/>
      <c r="F28" s="193"/>
      <c r="G28" s="203">
        <f>ROUND((SUM(L25:L27))/1,2)</f>
        <v>0</v>
      </c>
      <c r="H28" s="203">
        <f>ROUND((SUM(M25:M27))/1,2)</f>
        <v>0</v>
      </c>
      <c r="I28" s="203">
        <f>ROUND((SUM(I25:I27))/1,2)</f>
        <v>0</v>
      </c>
      <c r="J28" s="191"/>
      <c r="K28" s="191"/>
      <c r="L28" s="204">
        <f>ROUND((SUM(L25:L27))/1,2)</f>
        <v>0</v>
      </c>
      <c r="M28" s="204">
        <f>ROUND((SUM(M25:M27))/1,2)</f>
        <v>0</v>
      </c>
      <c r="N28" s="191"/>
      <c r="O28" s="191"/>
      <c r="P28" s="205">
        <f>ROUND((SUM(P25:P27))/1,2)</f>
        <v>0.01</v>
      </c>
      <c r="Q28" s="163"/>
      <c r="R28" s="163"/>
      <c r="S28" s="205">
        <f>ROUND((SUM(S25:S27))/1,2)</f>
        <v>0</v>
      </c>
      <c r="T28" s="163"/>
      <c r="U28" s="163"/>
      <c r="V28" s="163"/>
      <c r="W28" s="163"/>
      <c r="X28" s="163"/>
      <c r="Y28" s="163"/>
      <c r="Z28" s="291"/>
      <c r="AA28" s="7"/>
    </row>
    <row r="29" spans="1:27" ht="15" customHeight="1">
      <c r="A29" s="169"/>
      <c r="B29" s="169"/>
      <c r="C29" s="169"/>
      <c r="D29" s="169"/>
      <c r="E29" s="169"/>
      <c r="F29" s="201"/>
      <c r="G29" s="170"/>
      <c r="H29" s="170"/>
      <c r="I29" s="170"/>
      <c r="J29" s="169"/>
      <c r="K29" s="169"/>
      <c r="L29" s="169"/>
      <c r="M29" s="169"/>
      <c r="N29" s="169"/>
      <c r="O29" s="169"/>
      <c r="P29" s="169"/>
      <c r="Q29" s="148"/>
      <c r="R29" s="148"/>
      <c r="S29" s="169"/>
      <c r="T29" s="148"/>
      <c r="U29" s="148"/>
      <c r="V29" s="148"/>
      <c r="W29" s="148"/>
      <c r="X29" s="148"/>
      <c r="Y29" s="148"/>
      <c r="Z29" s="289"/>
      <c r="AA29" s="7"/>
    </row>
    <row r="30" spans="1:27" ht="13.75" customHeight="1">
      <c r="A30" s="191"/>
      <c r="B30" s="191"/>
      <c r="C30" s="191"/>
      <c r="D30" s="192" t="s">
        <v>308</v>
      </c>
      <c r="E30" s="191"/>
      <c r="F30" s="193"/>
      <c r="G30" s="194"/>
      <c r="H30" s="194"/>
      <c r="I30" s="194"/>
      <c r="J30" s="191"/>
      <c r="K30" s="191"/>
      <c r="L30" s="191"/>
      <c r="M30" s="191"/>
      <c r="N30" s="191"/>
      <c r="O30" s="191"/>
      <c r="P30" s="191"/>
      <c r="Q30" s="163"/>
      <c r="R30" s="163"/>
      <c r="S30" s="191"/>
      <c r="T30" s="163"/>
      <c r="U30" s="163"/>
      <c r="V30" s="163"/>
      <c r="W30" s="163"/>
      <c r="X30" s="163"/>
      <c r="Y30" s="163"/>
      <c r="Z30" s="291"/>
      <c r="AA30" s="7"/>
    </row>
    <row r="31" spans="1:27" ht="25" customHeight="1">
      <c r="A31" s="195"/>
      <c r="B31" s="196" t="s">
        <v>309</v>
      </c>
      <c r="C31" s="197" t="s">
        <v>310</v>
      </c>
      <c r="D31" s="196" t="s">
        <v>311</v>
      </c>
      <c r="E31" s="196" t="s">
        <v>186</v>
      </c>
      <c r="F31" s="198">
        <v>420.55</v>
      </c>
      <c r="G31" s="199">
        <v>0</v>
      </c>
      <c r="H31" s="199"/>
      <c r="I31" s="199">
        <f>ROUND(F31*(G31+H31),2)</f>
        <v>0</v>
      </c>
      <c r="J31" s="200">
        <f>ROUND(F31*(N31),2)</f>
        <v>4731.1899999999996</v>
      </c>
      <c r="K31" s="201">
        <f>ROUND(F31*(O31),2)</f>
        <v>0</v>
      </c>
      <c r="L31" s="202">
        <f>ROUND(F31*(G31+H31),2)</f>
        <v>0</v>
      </c>
      <c r="M31" s="169"/>
      <c r="N31" s="202">
        <v>11.25</v>
      </c>
      <c r="O31" s="169"/>
      <c r="P31" s="193">
        <f>ROUND(F31*(R31),3)</f>
        <v>178.86799999999999</v>
      </c>
      <c r="Q31" s="157"/>
      <c r="R31" s="157">
        <v>0.42531999999999998</v>
      </c>
      <c r="S31" s="193">
        <f>ROUND(F31*(X31),3)</f>
        <v>0</v>
      </c>
      <c r="T31" s="148"/>
      <c r="U31" s="148"/>
      <c r="V31" s="148"/>
      <c r="W31" s="148"/>
      <c r="X31" s="158">
        <v>0</v>
      </c>
      <c r="Y31" s="148"/>
      <c r="Z31" s="292">
        <v>0</v>
      </c>
      <c r="AA31" s="7"/>
    </row>
    <row r="32" spans="1:27" ht="25" customHeight="1">
      <c r="A32" s="195"/>
      <c r="B32" s="196" t="s">
        <v>309</v>
      </c>
      <c r="C32" s="197" t="s">
        <v>312</v>
      </c>
      <c r="D32" s="196" t="s">
        <v>313</v>
      </c>
      <c r="E32" s="196" t="s">
        <v>186</v>
      </c>
      <c r="F32" s="198">
        <v>420.55</v>
      </c>
      <c r="G32" s="199">
        <v>0</v>
      </c>
      <c r="H32" s="199"/>
      <c r="I32" s="199">
        <f>ROUND(F32*(G32+H32),2)</f>
        <v>0</v>
      </c>
      <c r="J32" s="200">
        <f>ROUND(F32*(N32),2)</f>
        <v>5046.6000000000004</v>
      </c>
      <c r="K32" s="201">
        <f>ROUND(F32*(O32),2)</f>
        <v>0</v>
      </c>
      <c r="L32" s="202">
        <f>ROUND(F32*(G32+H32),2)</f>
        <v>0</v>
      </c>
      <c r="M32" s="169"/>
      <c r="N32" s="202">
        <v>12</v>
      </c>
      <c r="O32" s="169"/>
      <c r="P32" s="193">
        <f>ROUND(F32*(R32),3)</f>
        <v>194.15100000000001</v>
      </c>
      <c r="Q32" s="157"/>
      <c r="R32" s="157">
        <v>0.46166000000000001</v>
      </c>
      <c r="S32" s="193">
        <f>ROUND(F32*(X32),3)</f>
        <v>0</v>
      </c>
      <c r="T32" s="148"/>
      <c r="U32" s="148"/>
      <c r="V32" s="148"/>
      <c r="W32" s="148"/>
      <c r="X32" s="158">
        <v>0</v>
      </c>
      <c r="Y32" s="148"/>
      <c r="Z32" s="292">
        <v>0</v>
      </c>
      <c r="AA32" s="7"/>
    </row>
    <row r="33" spans="1:27" ht="25" customHeight="1">
      <c r="A33" s="195"/>
      <c r="B33" s="196" t="s">
        <v>309</v>
      </c>
      <c r="C33" s="197" t="s">
        <v>314</v>
      </c>
      <c r="D33" s="196" t="s">
        <v>315</v>
      </c>
      <c r="E33" s="196" t="s">
        <v>186</v>
      </c>
      <c r="F33" s="198">
        <v>412</v>
      </c>
      <c r="G33" s="199">
        <v>0</v>
      </c>
      <c r="H33" s="199"/>
      <c r="I33" s="199">
        <f>ROUND(F33*(G33+H33),2)</f>
        <v>0</v>
      </c>
      <c r="J33" s="200">
        <f>ROUND(F33*(N33),2)</f>
        <v>8343</v>
      </c>
      <c r="K33" s="201">
        <f>ROUND(F33*(O33),2)</f>
        <v>0</v>
      </c>
      <c r="L33" s="202">
        <f>ROUND(F33*(G33+H33),2)</f>
        <v>0</v>
      </c>
      <c r="M33" s="169"/>
      <c r="N33" s="202">
        <v>20.25</v>
      </c>
      <c r="O33" s="169"/>
      <c r="P33" s="193">
        <f>ROUND(F33*(R33),3)</f>
        <v>46.143999999999998</v>
      </c>
      <c r="Q33" s="157"/>
      <c r="R33" s="157">
        <v>0.112</v>
      </c>
      <c r="S33" s="193">
        <f>ROUND(F33*(X33),3)</f>
        <v>0</v>
      </c>
      <c r="T33" s="148"/>
      <c r="U33" s="148"/>
      <c r="V33" s="148"/>
      <c r="W33" s="148"/>
      <c r="X33" s="158">
        <v>0</v>
      </c>
      <c r="Y33" s="148"/>
      <c r="Z33" s="292">
        <v>0</v>
      </c>
      <c r="AA33" s="7"/>
    </row>
    <row r="34" spans="1:27" ht="25" customHeight="1">
      <c r="A34" s="195"/>
      <c r="B34" s="196" t="s">
        <v>316</v>
      </c>
      <c r="C34" s="197" t="s">
        <v>317</v>
      </c>
      <c r="D34" s="196" t="s">
        <v>318</v>
      </c>
      <c r="E34" s="196" t="s">
        <v>186</v>
      </c>
      <c r="F34" s="198">
        <v>416.94</v>
      </c>
      <c r="G34" s="199"/>
      <c r="H34" s="199">
        <v>0</v>
      </c>
      <c r="I34" s="199">
        <f>ROUND(F34*(G34+H34),2)</f>
        <v>0</v>
      </c>
      <c r="J34" s="200">
        <f>ROUND(F34*(N34),2)</f>
        <v>10006.56</v>
      </c>
      <c r="K34" s="201">
        <f>ROUND(F34*(O34),2)</f>
        <v>0</v>
      </c>
      <c r="L34" s="169"/>
      <c r="M34" s="202">
        <f>ROUND(F34*(G34+H34),2)</f>
        <v>0</v>
      </c>
      <c r="N34" s="202">
        <v>24</v>
      </c>
      <c r="O34" s="169"/>
      <c r="P34" s="193">
        <f>ROUND(F34*(R34),3)</f>
        <v>76.716999999999999</v>
      </c>
      <c r="Q34" s="157"/>
      <c r="R34" s="157">
        <v>0.184</v>
      </c>
      <c r="S34" s="193">
        <f>ROUND(F34*(X34),3)</f>
        <v>0</v>
      </c>
      <c r="T34" s="148"/>
      <c r="U34" s="148"/>
      <c r="V34" s="148"/>
      <c r="W34" s="148"/>
      <c r="X34" s="158">
        <v>0</v>
      </c>
      <c r="Y34" s="148"/>
      <c r="Z34" s="292">
        <v>0</v>
      </c>
      <c r="AA34" s="7"/>
    </row>
    <row r="35" spans="1:27" ht="13.75" customHeight="1">
      <c r="A35" s="191"/>
      <c r="B35" s="191"/>
      <c r="C35" s="191"/>
      <c r="D35" s="192" t="s">
        <v>308</v>
      </c>
      <c r="E35" s="191"/>
      <c r="F35" s="193"/>
      <c r="G35" s="203">
        <f>ROUND((SUM(L30:L34))/1,2)</f>
        <v>0</v>
      </c>
      <c r="H35" s="203">
        <f>ROUND((SUM(M30:M34))/1,2)</f>
        <v>0</v>
      </c>
      <c r="I35" s="203">
        <f>ROUND((SUM(I30:I34))/1,2)</f>
        <v>0</v>
      </c>
      <c r="J35" s="191"/>
      <c r="K35" s="191"/>
      <c r="L35" s="204">
        <f>ROUND((SUM(L30:L34))/1,2)</f>
        <v>0</v>
      </c>
      <c r="M35" s="204">
        <f>ROUND((SUM(M30:M34))/1,2)</f>
        <v>0</v>
      </c>
      <c r="N35" s="191"/>
      <c r="O35" s="191"/>
      <c r="P35" s="205">
        <f>ROUND((SUM(P30:P34))/1,2)</f>
        <v>495.88</v>
      </c>
      <c r="Q35" s="163"/>
      <c r="R35" s="163"/>
      <c r="S35" s="205">
        <f>ROUND((SUM(S30:S34))/1,2)</f>
        <v>0</v>
      </c>
      <c r="T35" s="163"/>
      <c r="U35" s="163"/>
      <c r="V35" s="163"/>
      <c r="W35" s="163"/>
      <c r="X35" s="163"/>
      <c r="Y35" s="163"/>
      <c r="Z35" s="291"/>
      <c r="AA35" s="7"/>
    </row>
    <row r="36" spans="1:27" ht="15" customHeight="1">
      <c r="A36" s="169"/>
      <c r="B36" s="169"/>
      <c r="C36" s="169"/>
      <c r="D36" s="169"/>
      <c r="E36" s="169"/>
      <c r="F36" s="201"/>
      <c r="G36" s="170"/>
      <c r="H36" s="170"/>
      <c r="I36" s="170"/>
      <c r="J36" s="169"/>
      <c r="K36" s="169"/>
      <c r="L36" s="169"/>
      <c r="M36" s="169"/>
      <c r="N36" s="169"/>
      <c r="O36" s="169"/>
      <c r="P36" s="169"/>
      <c r="Q36" s="148"/>
      <c r="R36" s="148"/>
      <c r="S36" s="169"/>
      <c r="T36" s="148"/>
      <c r="U36" s="148"/>
      <c r="V36" s="148"/>
      <c r="W36" s="148"/>
      <c r="X36" s="148"/>
      <c r="Y36" s="148"/>
      <c r="Z36" s="289"/>
      <c r="AA36" s="7"/>
    </row>
    <row r="37" spans="1:27" ht="13.75" customHeight="1">
      <c r="A37" s="191"/>
      <c r="B37" s="191"/>
      <c r="C37" s="191"/>
      <c r="D37" s="192" t="s">
        <v>222</v>
      </c>
      <c r="E37" s="191"/>
      <c r="F37" s="193"/>
      <c r="G37" s="194"/>
      <c r="H37" s="194"/>
      <c r="I37" s="194"/>
      <c r="J37" s="191"/>
      <c r="K37" s="191"/>
      <c r="L37" s="191"/>
      <c r="M37" s="191"/>
      <c r="N37" s="191"/>
      <c r="O37" s="191"/>
      <c r="P37" s="191"/>
      <c r="Q37" s="163"/>
      <c r="R37" s="163"/>
      <c r="S37" s="191"/>
      <c r="T37" s="163"/>
      <c r="U37" s="163"/>
      <c r="V37" s="163"/>
      <c r="W37" s="163"/>
      <c r="X37" s="163"/>
      <c r="Y37" s="163"/>
      <c r="Z37" s="291"/>
      <c r="AA37" s="7"/>
    </row>
    <row r="38" spans="1:27" ht="25" customHeight="1">
      <c r="A38" s="195"/>
      <c r="B38" s="196" t="s">
        <v>309</v>
      </c>
      <c r="C38" s="197" t="s">
        <v>319</v>
      </c>
      <c r="D38" s="196" t="s">
        <v>320</v>
      </c>
      <c r="E38" s="196" t="s">
        <v>149</v>
      </c>
      <c r="F38" s="198">
        <v>2</v>
      </c>
      <c r="G38" s="199">
        <v>0</v>
      </c>
      <c r="H38" s="199"/>
      <c r="I38" s="199">
        <f t="shared" ref="I38:I50" si="6">ROUND(F38*(G38+H38),2)</f>
        <v>0</v>
      </c>
      <c r="J38" s="200">
        <f t="shared" ref="J38:J50" si="7">ROUND(F38*(N38),2)</f>
        <v>75</v>
      </c>
      <c r="K38" s="201">
        <f t="shared" ref="K38:K50" si="8">ROUND(F38*(O38),2)</f>
        <v>0</v>
      </c>
      <c r="L38" s="202">
        <f t="shared" ref="L38:L43" si="9">ROUND(F38*(G38+H38),2)</f>
        <v>0</v>
      </c>
      <c r="M38" s="169"/>
      <c r="N38" s="202">
        <v>37.5</v>
      </c>
      <c r="O38" s="169"/>
      <c r="P38" s="193">
        <f t="shared" ref="P38:P50" si="10">ROUND(F38*(R38),3)</f>
        <v>0.49099999999999999</v>
      </c>
      <c r="Q38" s="157"/>
      <c r="R38" s="157">
        <v>0.2457</v>
      </c>
      <c r="S38" s="193">
        <f t="shared" ref="S38:S50" si="11">ROUND(F38*(X38),3)</f>
        <v>0</v>
      </c>
      <c r="T38" s="148"/>
      <c r="U38" s="148"/>
      <c r="V38" s="148"/>
      <c r="W38" s="148"/>
      <c r="X38" s="158">
        <v>0</v>
      </c>
      <c r="Y38" s="148"/>
      <c r="Z38" s="292">
        <v>0</v>
      </c>
      <c r="AA38" s="7"/>
    </row>
    <row r="39" spans="1:27" ht="25" customHeight="1">
      <c r="A39" s="195"/>
      <c r="B39" s="196" t="s">
        <v>309</v>
      </c>
      <c r="C39" s="197" t="s">
        <v>321</v>
      </c>
      <c r="D39" s="196" t="s">
        <v>322</v>
      </c>
      <c r="E39" s="196" t="s">
        <v>164</v>
      </c>
      <c r="F39" s="198">
        <v>57</v>
      </c>
      <c r="G39" s="199">
        <v>0</v>
      </c>
      <c r="H39" s="199"/>
      <c r="I39" s="199">
        <f t="shared" si="6"/>
        <v>0</v>
      </c>
      <c r="J39" s="200">
        <f t="shared" si="7"/>
        <v>554.04</v>
      </c>
      <c r="K39" s="201">
        <f t="shared" si="8"/>
        <v>0</v>
      </c>
      <c r="L39" s="202">
        <f t="shared" si="9"/>
        <v>0</v>
      </c>
      <c r="M39" s="169"/>
      <c r="N39" s="202">
        <v>9.7200000000000006</v>
      </c>
      <c r="O39" s="169"/>
      <c r="P39" s="193">
        <f t="shared" si="10"/>
        <v>7.7380000000000004</v>
      </c>
      <c r="Q39" s="157"/>
      <c r="R39" s="157">
        <v>0.135753966</v>
      </c>
      <c r="S39" s="193">
        <f t="shared" si="11"/>
        <v>0</v>
      </c>
      <c r="T39" s="148"/>
      <c r="U39" s="148"/>
      <c r="V39" s="148"/>
      <c r="W39" s="148"/>
      <c r="X39" s="158">
        <v>0</v>
      </c>
      <c r="Y39" s="148"/>
      <c r="Z39" s="292">
        <v>0</v>
      </c>
      <c r="AA39" s="7"/>
    </row>
    <row r="40" spans="1:27" ht="25" customHeight="1">
      <c r="A40" s="195"/>
      <c r="B40" s="196" t="s">
        <v>299</v>
      </c>
      <c r="C40" s="197" t="s">
        <v>323</v>
      </c>
      <c r="D40" s="196" t="s">
        <v>324</v>
      </c>
      <c r="E40" s="196" t="s">
        <v>164</v>
      </c>
      <c r="F40" s="198">
        <v>15.7</v>
      </c>
      <c r="G40" s="199">
        <v>0</v>
      </c>
      <c r="H40" s="199"/>
      <c r="I40" s="199">
        <f t="shared" si="6"/>
        <v>0</v>
      </c>
      <c r="J40" s="200">
        <f t="shared" si="7"/>
        <v>294.85000000000002</v>
      </c>
      <c r="K40" s="201">
        <f t="shared" si="8"/>
        <v>0</v>
      </c>
      <c r="L40" s="202">
        <f t="shared" si="9"/>
        <v>0</v>
      </c>
      <c r="M40" s="169"/>
      <c r="N40" s="202">
        <v>18.78</v>
      </c>
      <c r="O40" s="169"/>
      <c r="P40" s="193">
        <f t="shared" si="10"/>
        <v>1E-3</v>
      </c>
      <c r="Q40" s="157"/>
      <c r="R40" s="157">
        <v>6.9999999999999994E-5</v>
      </c>
      <c r="S40" s="193">
        <f t="shared" si="11"/>
        <v>0</v>
      </c>
      <c r="T40" s="148"/>
      <c r="U40" s="148"/>
      <c r="V40" s="148"/>
      <c r="W40" s="148"/>
      <c r="X40" s="158">
        <v>0</v>
      </c>
      <c r="Y40" s="148"/>
      <c r="Z40" s="292">
        <v>0</v>
      </c>
      <c r="AA40" s="7"/>
    </row>
    <row r="41" spans="1:27" ht="25" customHeight="1">
      <c r="A41" s="195"/>
      <c r="B41" s="196" t="s">
        <v>299</v>
      </c>
      <c r="C41" s="197" t="s">
        <v>325</v>
      </c>
      <c r="D41" s="196" t="s">
        <v>326</v>
      </c>
      <c r="E41" s="196" t="s">
        <v>158</v>
      </c>
      <c r="F41" s="198">
        <v>99.17</v>
      </c>
      <c r="G41" s="199">
        <v>0</v>
      </c>
      <c r="H41" s="199"/>
      <c r="I41" s="199">
        <f t="shared" si="6"/>
        <v>0</v>
      </c>
      <c r="J41" s="200">
        <f t="shared" si="7"/>
        <v>250.9</v>
      </c>
      <c r="K41" s="201">
        <f t="shared" si="8"/>
        <v>0</v>
      </c>
      <c r="L41" s="202">
        <f t="shared" si="9"/>
        <v>0</v>
      </c>
      <c r="M41" s="169"/>
      <c r="N41" s="202">
        <v>2.5299999999999998</v>
      </c>
      <c r="O41" s="169"/>
      <c r="P41" s="193">
        <f t="shared" si="10"/>
        <v>0</v>
      </c>
      <c r="Q41" s="157"/>
      <c r="R41" s="157">
        <v>0</v>
      </c>
      <c r="S41" s="193">
        <f t="shared" si="11"/>
        <v>0</v>
      </c>
      <c r="T41" s="148"/>
      <c r="U41" s="148"/>
      <c r="V41" s="148"/>
      <c r="W41" s="148"/>
      <c r="X41" s="158">
        <v>0</v>
      </c>
      <c r="Y41" s="148"/>
      <c r="Z41" s="292">
        <v>0</v>
      </c>
      <c r="AA41" s="7"/>
    </row>
    <row r="42" spans="1:27" ht="25" customHeight="1">
      <c r="A42" s="195"/>
      <c r="B42" s="196" t="s">
        <v>299</v>
      </c>
      <c r="C42" s="197" t="s">
        <v>327</v>
      </c>
      <c r="D42" s="196" t="s">
        <v>328</v>
      </c>
      <c r="E42" s="196" t="s">
        <v>158</v>
      </c>
      <c r="F42" s="198">
        <v>2875.93</v>
      </c>
      <c r="G42" s="199">
        <v>0</v>
      </c>
      <c r="H42" s="199"/>
      <c r="I42" s="199">
        <f t="shared" si="6"/>
        <v>0</v>
      </c>
      <c r="J42" s="200">
        <f t="shared" si="7"/>
        <v>1553</v>
      </c>
      <c r="K42" s="201">
        <f t="shared" si="8"/>
        <v>0</v>
      </c>
      <c r="L42" s="202">
        <f t="shared" si="9"/>
        <v>0</v>
      </c>
      <c r="M42" s="169"/>
      <c r="N42" s="202">
        <v>0.54</v>
      </c>
      <c r="O42" s="169"/>
      <c r="P42" s="193">
        <f t="shared" si="10"/>
        <v>0</v>
      </c>
      <c r="Q42" s="157"/>
      <c r="R42" s="157">
        <v>0</v>
      </c>
      <c r="S42" s="193">
        <f t="shared" si="11"/>
        <v>0</v>
      </c>
      <c r="T42" s="148"/>
      <c r="U42" s="148"/>
      <c r="V42" s="148"/>
      <c r="W42" s="148"/>
      <c r="X42" s="158">
        <v>0</v>
      </c>
      <c r="Y42" s="148"/>
      <c r="Z42" s="292">
        <v>0</v>
      </c>
      <c r="AA42" s="7"/>
    </row>
    <row r="43" spans="1:27" ht="25" customHeight="1">
      <c r="A43" s="195"/>
      <c r="B43" s="196" t="s">
        <v>329</v>
      </c>
      <c r="C43" s="197" t="s">
        <v>330</v>
      </c>
      <c r="D43" s="196" t="s">
        <v>331</v>
      </c>
      <c r="E43" s="196" t="s">
        <v>164</v>
      </c>
      <c r="F43" s="198">
        <v>15.7</v>
      </c>
      <c r="G43" s="199">
        <v>0</v>
      </c>
      <c r="H43" s="199"/>
      <c r="I43" s="199">
        <f t="shared" si="6"/>
        <v>0</v>
      </c>
      <c r="J43" s="200">
        <f t="shared" si="7"/>
        <v>176.94</v>
      </c>
      <c r="K43" s="201">
        <f t="shared" si="8"/>
        <v>0</v>
      </c>
      <c r="L43" s="202">
        <f t="shared" si="9"/>
        <v>0</v>
      </c>
      <c r="M43" s="169"/>
      <c r="N43" s="202">
        <v>11.27</v>
      </c>
      <c r="O43" s="169"/>
      <c r="P43" s="193">
        <f t="shared" si="10"/>
        <v>0</v>
      </c>
      <c r="Q43" s="157"/>
      <c r="R43" s="157">
        <v>0</v>
      </c>
      <c r="S43" s="193">
        <f t="shared" si="11"/>
        <v>0</v>
      </c>
      <c r="T43" s="148"/>
      <c r="U43" s="148"/>
      <c r="V43" s="148"/>
      <c r="W43" s="148"/>
      <c r="X43" s="158">
        <v>0</v>
      </c>
      <c r="Y43" s="148"/>
      <c r="Z43" s="292">
        <v>0</v>
      </c>
      <c r="AA43" s="7"/>
    </row>
    <row r="44" spans="1:27" ht="25" customHeight="1">
      <c r="A44" s="195"/>
      <c r="B44" s="196" t="s">
        <v>332</v>
      </c>
      <c r="C44" s="197" t="s">
        <v>333</v>
      </c>
      <c r="D44" s="196" t="s">
        <v>334</v>
      </c>
      <c r="E44" s="196" t="s">
        <v>149</v>
      </c>
      <c r="F44" s="198">
        <v>1</v>
      </c>
      <c r="G44" s="199"/>
      <c r="H44" s="199">
        <v>0</v>
      </c>
      <c r="I44" s="199">
        <f t="shared" si="6"/>
        <v>0</v>
      </c>
      <c r="J44" s="200">
        <f t="shared" si="7"/>
        <v>72.510000000000005</v>
      </c>
      <c r="K44" s="201">
        <f t="shared" si="8"/>
        <v>0</v>
      </c>
      <c r="L44" s="169"/>
      <c r="M44" s="202">
        <f t="shared" ref="M44:M50" si="12">ROUND(F44*(G44+H44),2)</f>
        <v>0</v>
      </c>
      <c r="N44" s="202">
        <v>72.510000000000005</v>
      </c>
      <c r="O44" s="169"/>
      <c r="P44" s="193">
        <f t="shared" si="10"/>
        <v>6.0000000000000001E-3</v>
      </c>
      <c r="Q44" s="157"/>
      <c r="R44" s="157">
        <v>6.0000000000000001E-3</v>
      </c>
      <c r="S44" s="193">
        <f t="shared" si="11"/>
        <v>0</v>
      </c>
      <c r="T44" s="148"/>
      <c r="U44" s="148"/>
      <c r="V44" s="148"/>
      <c r="W44" s="148"/>
      <c r="X44" s="158">
        <v>0</v>
      </c>
      <c r="Y44" s="148"/>
      <c r="Z44" s="292">
        <v>0</v>
      </c>
      <c r="AA44" s="7"/>
    </row>
    <row r="45" spans="1:27" ht="25" customHeight="1">
      <c r="A45" s="195"/>
      <c r="B45" s="196" t="s">
        <v>332</v>
      </c>
      <c r="C45" s="197" t="s">
        <v>335</v>
      </c>
      <c r="D45" s="196" t="s">
        <v>336</v>
      </c>
      <c r="E45" s="196" t="s">
        <v>149</v>
      </c>
      <c r="F45" s="198">
        <v>1</v>
      </c>
      <c r="G45" s="199"/>
      <c r="H45" s="199">
        <v>0</v>
      </c>
      <c r="I45" s="199">
        <f t="shared" si="6"/>
        <v>0</v>
      </c>
      <c r="J45" s="200">
        <f t="shared" si="7"/>
        <v>70.8</v>
      </c>
      <c r="K45" s="201">
        <f t="shared" si="8"/>
        <v>0</v>
      </c>
      <c r="L45" s="169"/>
      <c r="M45" s="202">
        <f t="shared" si="12"/>
        <v>0</v>
      </c>
      <c r="N45" s="202">
        <v>70.8</v>
      </c>
      <c r="O45" s="169"/>
      <c r="P45" s="193">
        <f t="shared" si="10"/>
        <v>1E-3</v>
      </c>
      <c r="Q45" s="157"/>
      <c r="R45" s="157">
        <v>8.0999999999999996E-4</v>
      </c>
      <c r="S45" s="193">
        <f t="shared" si="11"/>
        <v>0</v>
      </c>
      <c r="T45" s="148"/>
      <c r="U45" s="148"/>
      <c r="V45" s="148"/>
      <c r="W45" s="148"/>
      <c r="X45" s="158">
        <v>0</v>
      </c>
      <c r="Y45" s="148"/>
      <c r="Z45" s="292">
        <v>0</v>
      </c>
      <c r="AA45" s="7"/>
    </row>
    <row r="46" spans="1:27" ht="25" customHeight="1">
      <c r="A46" s="195"/>
      <c r="B46" s="196" t="s">
        <v>332</v>
      </c>
      <c r="C46" s="197" t="s">
        <v>337</v>
      </c>
      <c r="D46" s="196" t="s">
        <v>338</v>
      </c>
      <c r="E46" s="196" t="s">
        <v>149</v>
      </c>
      <c r="F46" s="198">
        <v>7.5</v>
      </c>
      <c r="G46" s="199"/>
      <c r="H46" s="199">
        <v>0</v>
      </c>
      <c r="I46" s="199">
        <f t="shared" si="6"/>
        <v>0</v>
      </c>
      <c r="J46" s="200">
        <f t="shared" si="7"/>
        <v>90</v>
      </c>
      <c r="K46" s="201">
        <f t="shared" si="8"/>
        <v>0</v>
      </c>
      <c r="L46" s="169"/>
      <c r="M46" s="202">
        <f t="shared" si="12"/>
        <v>0</v>
      </c>
      <c r="N46" s="202">
        <v>12</v>
      </c>
      <c r="O46" s="169"/>
      <c r="P46" s="193">
        <f t="shared" si="10"/>
        <v>1.0999999999999999E-2</v>
      </c>
      <c r="Q46" s="157"/>
      <c r="R46" s="157">
        <v>1.4E-3</v>
      </c>
      <c r="S46" s="193">
        <f t="shared" si="11"/>
        <v>0</v>
      </c>
      <c r="T46" s="148"/>
      <c r="U46" s="148"/>
      <c r="V46" s="148"/>
      <c r="W46" s="148"/>
      <c r="X46" s="158">
        <v>0</v>
      </c>
      <c r="Y46" s="148"/>
      <c r="Z46" s="292">
        <v>0</v>
      </c>
      <c r="AA46" s="7"/>
    </row>
    <row r="47" spans="1:27" ht="25" customHeight="1">
      <c r="A47" s="195"/>
      <c r="B47" s="196" t="s">
        <v>332</v>
      </c>
      <c r="C47" s="197" t="s">
        <v>339</v>
      </c>
      <c r="D47" s="196" t="s">
        <v>340</v>
      </c>
      <c r="E47" s="196" t="s">
        <v>149</v>
      </c>
      <c r="F47" s="198">
        <v>4</v>
      </c>
      <c r="G47" s="199"/>
      <c r="H47" s="199">
        <v>0</v>
      </c>
      <c r="I47" s="199">
        <f t="shared" si="6"/>
        <v>0</v>
      </c>
      <c r="J47" s="200">
        <f t="shared" si="7"/>
        <v>15</v>
      </c>
      <c r="K47" s="201">
        <f t="shared" si="8"/>
        <v>0</v>
      </c>
      <c r="L47" s="169"/>
      <c r="M47" s="202">
        <f t="shared" si="12"/>
        <v>0</v>
      </c>
      <c r="N47" s="202">
        <v>3.75</v>
      </c>
      <c r="O47" s="169"/>
      <c r="P47" s="193">
        <f t="shared" si="10"/>
        <v>0</v>
      </c>
      <c r="Q47" s="157"/>
      <c r="R47" s="157">
        <v>1.9999999999999999E-7</v>
      </c>
      <c r="S47" s="193">
        <f t="shared" si="11"/>
        <v>0</v>
      </c>
      <c r="T47" s="148"/>
      <c r="U47" s="148"/>
      <c r="V47" s="148"/>
      <c r="W47" s="148"/>
      <c r="X47" s="158">
        <v>0</v>
      </c>
      <c r="Y47" s="148"/>
      <c r="Z47" s="292">
        <v>0</v>
      </c>
      <c r="AA47" s="7"/>
    </row>
    <row r="48" spans="1:27" ht="25" customHeight="1">
      <c r="A48" s="195"/>
      <c r="B48" s="196" t="s">
        <v>332</v>
      </c>
      <c r="C48" s="197" t="s">
        <v>341</v>
      </c>
      <c r="D48" s="196" t="s">
        <v>342</v>
      </c>
      <c r="E48" s="196" t="s">
        <v>149</v>
      </c>
      <c r="F48" s="198">
        <v>2</v>
      </c>
      <c r="G48" s="199"/>
      <c r="H48" s="199">
        <v>0</v>
      </c>
      <c r="I48" s="199">
        <f t="shared" si="6"/>
        <v>0</v>
      </c>
      <c r="J48" s="200">
        <f t="shared" si="7"/>
        <v>3</v>
      </c>
      <c r="K48" s="201">
        <f t="shared" si="8"/>
        <v>0</v>
      </c>
      <c r="L48" s="169"/>
      <c r="M48" s="202">
        <f t="shared" si="12"/>
        <v>0</v>
      </c>
      <c r="N48" s="202">
        <v>1.5</v>
      </c>
      <c r="O48" s="169"/>
      <c r="P48" s="193">
        <f t="shared" si="10"/>
        <v>0</v>
      </c>
      <c r="Q48" s="157"/>
      <c r="R48" s="157">
        <v>1E-8</v>
      </c>
      <c r="S48" s="193">
        <f t="shared" si="11"/>
        <v>0</v>
      </c>
      <c r="T48" s="148"/>
      <c r="U48" s="148"/>
      <c r="V48" s="148"/>
      <c r="W48" s="148"/>
      <c r="X48" s="158">
        <v>0</v>
      </c>
      <c r="Y48" s="148"/>
      <c r="Z48" s="292">
        <v>0</v>
      </c>
      <c r="AA48" s="7"/>
    </row>
    <row r="49" spans="1:27" ht="25" customHeight="1">
      <c r="A49" s="195"/>
      <c r="B49" s="196" t="s">
        <v>316</v>
      </c>
      <c r="C49" s="197" t="s">
        <v>343</v>
      </c>
      <c r="D49" s="196" t="s">
        <v>344</v>
      </c>
      <c r="E49" s="196" t="s">
        <v>149</v>
      </c>
      <c r="F49" s="198">
        <v>45.9</v>
      </c>
      <c r="G49" s="199"/>
      <c r="H49" s="199">
        <v>0</v>
      </c>
      <c r="I49" s="199">
        <f t="shared" si="6"/>
        <v>0</v>
      </c>
      <c r="J49" s="200">
        <f t="shared" si="7"/>
        <v>499.85</v>
      </c>
      <c r="K49" s="201">
        <f t="shared" si="8"/>
        <v>0</v>
      </c>
      <c r="L49" s="169"/>
      <c r="M49" s="202">
        <f t="shared" si="12"/>
        <v>0</v>
      </c>
      <c r="N49" s="202">
        <v>10.89</v>
      </c>
      <c r="O49" s="169"/>
      <c r="P49" s="193">
        <f t="shared" si="10"/>
        <v>3.718</v>
      </c>
      <c r="Q49" s="157"/>
      <c r="R49" s="157">
        <v>8.1000000000000003E-2</v>
      </c>
      <c r="S49" s="193">
        <f t="shared" si="11"/>
        <v>0</v>
      </c>
      <c r="T49" s="148"/>
      <c r="U49" s="148"/>
      <c r="V49" s="148"/>
      <c r="W49" s="148"/>
      <c r="X49" s="158">
        <v>0</v>
      </c>
      <c r="Y49" s="148"/>
      <c r="Z49" s="292">
        <v>0</v>
      </c>
      <c r="AA49" s="7"/>
    </row>
    <row r="50" spans="1:27" ht="25" customHeight="1">
      <c r="A50" s="195"/>
      <c r="B50" s="196" t="s">
        <v>316</v>
      </c>
      <c r="C50" s="197" t="s">
        <v>345</v>
      </c>
      <c r="D50" s="196" t="s">
        <v>346</v>
      </c>
      <c r="E50" s="196" t="s">
        <v>149</v>
      </c>
      <c r="F50" s="198">
        <v>48.48</v>
      </c>
      <c r="G50" s="199"/>
      <c r="H50" s="199">
        <v>0</v>
      </c>
      <c r="I50" s="199">
        <f t="shared" si="6"/>
        <v>0</v>
      </c>
      <c r="J50" s="200">
        <f t="shared" si="7"/>
        <v>180.83</v>
      </c>
      <c r="K50" s="201">
        <f t="shared" si="8"/>
        <v>0</v>
      </c>
      <c r="L50" s="169"/>
      <c r="M50" s="202">
        <f t="shared" si="12"/>
        <v>0</v>
      </c>
      <c r="N50" s="202">
        <v>3.73</v>
      </c>
      <c r="O50" s="169"/>
      <c r="P50" s="193">
        <f t="shared" si="10"/>
        <v>0.97</v>
      </c>
      <c r="Q50" s="157"/>
      <c r="R50" s="157">
        <v>0.02</v>
      </c>
      <c r="S50" s="193">
        <f t="shared" si="11"/>
        <v>0</v>
      </c>
      <c r="T50" s="148"/>
      <c r="U50" s="148"/>
      <c r="V50" s="148"/>
      <c r="W50" s="148"/>
      <c r="X50" s="158">
        <v>0</v>
      </c>
      <c r="Y50" s="148"/>
      <c r="Z50" s="292">
        <v>0</v>
      </c>
      <c r="AA50" s="7"/>
    </row>
    <row r="51" spans="1:27" ht="13.75" customHeight="1">
      <c r="A51" s="191"/>
      <c r="B51" s="191"/>
      <c r="C51" s="191"/>
      <c r="D51" s="192" t="s">
        <v>222</v>
      </c>
      <c r="E51" s="191"/>
      <c r="F51" s="193"/>
      <c r="G51" s="203">
        <f>ROUND((SUM(L37:L50))/1,2)</f>
        <v>0</v>
      </c>
      <c r="H51" s="203">
        <f>ROUND((SUM(M37:M50))/1,2)</f>
        <v>0</v>
      </c>
      <c r="I51" s="203">
        <f>ROUND((SUM(I37:I50))/1,2)</f>
        <v>0</v>
      </c>
      <c r="J51" s="191"/>
      <c r="K51" s="191"/>
      <c r="L51" s="204">
        <f>ROUND((SUM(L37:L50))/1,2)</f>
        <v>0</v>
      </c>
      <c r="M51" s="204">
        <f>ROUND((SUM(M37:M50))/1,2)</f>
        <v>0</v>
      </c>
      <c r="N51" s="191"/>
      <c r="O51" s="191"/>
      <c r="P51" s="205">
        <f>ROUND((SUM(P37:P50))/1,2)</f>
        <v>12.94</v>
      </c>
      <c r="Q51" s="163"/>
      <c r="R51" s="163"/>
      <c r="S51" s="205">
        <f>ROUND((SUM(S37:S50))/1,2)</f>
        <v>0</v>
      </c>
      <c r="T51" s="163"/>
      <c r="U51" s="163"/>
      <c r="V51" s="163"/>
      <c r="W51" s="163"/>
      <c r="X51" s="163"/>
      <c r="Y51" s="163"/>
      <c r="Z51" s="291"/>
      <c r="AA51" s="7"/>
    </row>
    <row r="52" spans="1:27" ht="15" customHeight="1">
      <c r="A52" s="169"/>
      <c r="B52" s="169"/>
      <c r="C52" s="169"/>
      <c r="D52" s="169"/>
      <c r="E52" s="169"/>
      <c r="F52" s="201"/>
      <c r="G52" s="170"/>
      <c r="H52" s="170"/>
      <c r="I52" s="170"/>
      <c r="J52" s="169"/>
      <c r="K52" s="169"/>
      <c r="L52" s="169"/>
      <c r="M52" s="169"/>
      <c r="N52" s="169"/>
      <c r="O52" s="169"/>
      <c r="P52" s="169"/>
      <c r="Q52" s="148"/>
      <c r="R52" s="148"/>
      <c r="S52" s="169"/>
      <c r="T52" s="148"/>
      <c r="U52" s="148"/>
      <c r="V52" s="148"/>
      <c r="W52" s="148"/>
      <c r="X52" s="148"/>
      <c r="Y52" s="148"/>
      <c r="Z52" s="289"/>
      <c r="AA52" s="7"/>
    </row>
    <row r="53" spans="1:27" ht="13.75" customHeight="1">
      <c r="A53" s="191"/>
      <c r="B53" s="191"/>
      <c r="C53" s="191"/>
      <c r="D53" s="192" t="s">
        <v>155</v>
      </c>
      <c r="E53" s="191"/>
      <c r="F53" s="193"/>
      <c r="G53" s="194"/>
      <c r="H53" s="194"/>
      <c r="I53" s="194"/>
      <c r="J53" s="191"/>
      <c r="K53" s="191"/>
      <c r="L53" s="191"/>
      <c r="M53" s="191"/>
      <c r="N53" s="191"/>
      <c r="O53" s="191"/>
      <c r="P53" s="191"/>
      <c r="Q53" s="163"/>
      <c r="R53" s="163"/>
      <c r="S53" s="191"/>
      <c r="T53" s="163"/>
      <c r="U53" s="163"/>
      <c r="V53" s="163"/>
      <c r="W53" s="163"/>
      <c r="X53" s="163"/>
      <c r="Y53" s="163"/>
      <c r="Z53" s="291"/>
      <c r="AA53" s="7"/>
    </row>
    <row r="54" spans="1:27" ht="25" customHeight="1">
      <c r="A54" s="195"/>
      <c r="B54" s="196" t="s">
        <v>309</v>
      </c>
      <c r="C54" s="197" t="s">
        <v>347</v>
      </c>
      <c r="D54" s="196" t="s">
        <v>348</v>
      </c>
      <c r="E54" s="196" t="s">
        <v>158</v>
      </c>
      <c r="F54" s="198">
        <v>508.42</v>
      </c>
      <c r="G54" s="199">
        <v>0</v>
      </c>
      <c r="H54" s="199"/>
      <c r="I54" s="199">
        <f>ROUND(F54*(G54+H54),2)</f>
        <v>0</v>
      </c>
      <c r="J54" s="200">
        <f>ROUND(F54*(N54),2)</f>
        <v>1652.37</v>
      </c>
      <c r="K54" s="201">
        <f>ROUND(F54*(O54),2)</f>
        <v>0</v>
      </c>
      <c r="L54" s="202">
        <f>ROUND(F54*(G54+H54),2)</f>
        <v>0</v>
      </c>
      <c r="M54" s="169"/>
      <c r="N54" s="202">
        <v>3.25</v>
      </c>
      <c r="O54" s="169"/>
      <c r="P54" s="193">
        <f>ROUND(F54*(R54),3)</f>
        <v>0</v>
      </c>
      <c r="Q54" s="157"/>
      <c r="R54" s="157">
        <v>0</v>
      </c>
      <c r="S54" s="193">
        <f>ROUND(F54*(X54),3)</f>
        <v>0</v>
      </c>
      <c r="T54" s="148"/>
      <c r="U54" s="148"/>
      <c r="V54" s="148"/>
      <c r="W54" s="148"/>
      <c r="X54" s="158">
        <v>0</v>
      </c>
      <c r="Y54" s="148"/>
      <c r="Z54" s="292">
        <v>0</v>
      </c>
      <c r="AA54" s="7"/>
    </row>
    <row r="55" spans="1:27" ht="13.75" customHeight="1">
      <c r="A55" s="191"/>
      <c r="B55" s="191"/>
      <c r="C55" s="191"/>
      <c r="D55" s="192" t="s">
        <v>155</v>
      </c>
      <c r="E55" s="191"/>
      <c r="F55" s="193"/>
      <c r="G55" s="203">
        <f>ROUND((SUM(L53:L54))/1,2)</f>
        <v>0</v>
      </c>
      <c r="H55" s="203">
        <f>ROUND((SUM(M53:M54))/1,2)</f>
        <v>0</v>
      </c>
      <c r="I55" s="203">
        <f>ROUND((SUM(I53:I54))/1,2)</f>
        <v>0</v>
      </c>
      <c r="J55" s="191"/>
      <c r="K55" s="191"/>
      <c r="L55" s="204">
        <f>ROUND((SUM(L53:L54))/1,2)</f>
        <v>0</v>
      </c>
      <c r="M55" s="204">
        <f>ROUND((SUM(M53:M54))/1,2)</f>
        <v>0</v>
      </c>
      <c r="N55" s="191"/>
      <c r="O55" s="191"/>
      <c r="P55" s="205">
        <f>ROUND((SUM(P53:P54))/1,2)</f>
        <v>0</v>
      </c>
      <c r="Q55" s="148"/>
      <c r="R55" s="148"/>
      <c r="S55" s="193">
        <f>ROUND((SUM(S53:S54))/1,2)</f>
        <v>0</v>
      </c>
      <c r="T55" s="148"/>
      <c r="U55" s="148"/>
      <c r="V55" s="148"/>
      <c r="W55" s="148"/>
      <c r="X55" s="148"/>
      <c r="Y55" s="148"/>
      <c r="Z55" s="289"/>
      <c r="AA55" s="7"/>
    </row>
    <row r="56" spans="1:27" ht="15" customHeight="1">
      <c r="A56" s="169"/>
      <c r="B56" s="169"/>
      <c r="C56" s="169"/>
      <c r="D56" s="169"/>
      <c r="E56" s="169"/>
      <c r="F56" s="201"/>
      <c r="G56" s="170"/>
      <c r="H56" s="170"/>
      <c r="I56" s="170"/>
      <c r="J56" s="169"/>
      <c r="K56" s="169"/>
      <c r="L56" s="169"/>
      <c r="M56" s="169"/>
      <c r="N56" s="169"/>
      <c r="O56" s="169"/>
      <c r="P56" s="169"/>
      <c r="Q56" s="148"/>
      <c r="R56" s="148"/>
      <c r="S56" s="169"/>
      <c r="T56" s="148"/>
      <c r="U56" s="148"/>
      <c r="V56" s="148"/>
      <c r="W56" s="148"/>
      <c r="X56" s="148"/>
      <c r="Y56" s="148"/>
      <c r="Z56" s="289"/>
      <c r="AA56" s="7"/>
    </row>
    <row r="57" spans="1:27" ht="13.75" customHeight="1">
      <c r="A57" s="191"/>
      <c r="B57" s="191"/>
      <c r="C57" s="191"/>
      <c r="D57" s="206" t="s">
        <v>131</v>
      </c>
      <c r="E57" s="191"/>
      <c r="F57" s="193"/>
      <c r="G57" s="203">
        <f>ROUND((SUM(L9:L56))/2,2)</f>
        <v>0</v>
      </c>
      <c r="H57" s="203">
        <f>ROUND((SUM(M9:M56))/2,2)</f>
        <v>0</v>
      </c>
      <c r="I57" s="203">
        <f>ROUND((SUM(I9:I56))/2,2)</f>
        <v>0</v>
      </c>
      <c r="J57" s="191"/>
      <c r="K57" s="191"/>
      <c r="L57" s="204">
        <f>ROUND((SUM(L9:L56))/2,2)</f>
        <v>0</v>
      </c>
      <c r="M57" s="204">
        <f>ROUND((SUM(M9:M56))/2,2)</f>
        <v>0</v>
      </c>
      <c r="N57" s="191"/>
      <c r="O57" s="191"/>
      <c r="P57" s="205">
        <f>ROUND((SUM(P9:P56))/2,2)</f>
        <v>508.83</v>
      </c>
      <c r="Q57" s="148"/>
      <c r="R57" s="148"/>
      <c r="S57" s="205">
        <f>ROUND((SUM(S9:S56))/2,2)</f>
        <v>99.17</v>
      </c>
      <c r="T57" s="148"/>
      <c r="U57" s="148"/>
      <c r="V57" s="148"/>
      <c r="W57" s="148"/>
      <c r="X57" s="148"/>
      <c r="Y57" s="148"/>
      <c r="Z57" s="289"/>
      <c r="AA57" s="7"/>
    </row>
    <row r="58" spans="1:27" ht="16" customHeight="1">
      <c r="A58" s="208"/>
      <c r="B58" s="208"/>
      <c r="C58" s="209" t="s">
        <v>108</v>
      </c>
      <c r="D58" s="208"/>
      <c r="E58" s="208"/>
      <c r="F58" s="210" t="s">
        <v>198</v>
      </c>
      <c r="G58" s="211">
        <f>ROUND((SUM(L9:L57))/3,2)</f>
        <v>0</v>
      </c>
      <c r="H58" s="211">
        <f>ROUND((SUM(M9:M57))/3,2)</f>
        <v>0</v>
      </c>
      <c r="I58" s="211">
        <f>ROUND((SUM(I9:I57))/3,2)</f>
        <v>0</v>
      </c>
      <c r="J58" s="208"/>
      <c r="K58" s="212">
        <f>ROUND((SUM(K9:K57)),2)</f>
        <v>0</v>
      </c>
      <c r="L58" s="213">
        <f>ROUND((SUM(L9:L57))/3,2)</f>
        <v>0</v>
      </c>
      <c r="M58" s="213">
        <f>ROUND((SUM(M9:M57))/3,2)</f>
        <v>0</v>
      </c>
      <c r="N58" s="208"/>
      <c r="O58" s="208"/>
      <c r="P58" s="212">
        <f>ROUND((SUM(P9:P57))/3,2)</f>
        <v>508.83</v>
      </c>
      <c r="Q58" s="148"/>
      <c r="R58" s="148"/>
      <c r="S58" s="212">
        <f>ROUND((SUM(S9:S57))/3,2)</f>
        <v>99.17</v>
      </c>
      <c r="T58" s="148"/>
      <c r="U58" s="148"/>
      <c r="V58" s="148"/>
      <c r="W58" s="148"/>
      <c r="X58" s="148"/>
      <c r="Y58" s="148"/>
      <c r="Z58" s="292">
        <f>(SUM(Z9:Z57))</f>
        <v>0</v>
      </c>
      <c r="AA58" s="7"/>
    </row>
  </sheetData>
  <pageMargins left="1.11111E-2" right="1.11111E-2" top="1" bottom="1" header="0.49212600000000001" footer="0.49212600000000001"/>
  <headerFooter>
    <oddFooter>&amp;R&amp;"Arial,Regular"&amp;10&amp;K000000Strana &amp;P z &amp;N    &amp;7Spracované systémom Systematic®pyramida.wsn, tel.: 051 77 10 585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34"/>
  <sheetViews>
    <sheetView showGridLines="0" tabSelected="1" workbookViewId="0">
      <selection activeCell="A3" sqref="A3"/>
    </sheetView>
  </sheetViews>
  <sheetFormatPr baseColWidth="10" defaultColWidth="6.1640625" defaultRowHeight="12" customHeight="1" x14ac:dyDescent="0"/>
  <cols>
    <col min="1" max="1" width="2.6640625" style="216" customWidth="1"/>
    <col min="2" max="2" width="8.1640625" style="216" customWidth="1"/>
    <col min="3" max="3" width="33.1640625" style="216" customWidth="1"/>
    <col min="4" max="4" width="2.5" style="216" customWidth="1"/>
    <col min="5" max="5" width="7.5" style="216" customWidth="1"/>
    <col min="6" max="6" width="7.6640625" style="216" customWidth="1"/>
    <col min="7" max="7" width="11.5" style="216" customWidth="1"/>
    <col min="8" max="8" width="9.1640625" style="216" customWidth="1"/>
    <col min="9" max="256" width="6.1640625" style="216" customWidth="1"/>
  </cols>
  <sheetData>
    <row r="1" spans="1:8" ht="27.75" customHeight="1">
      <c r="A1" s="324" t="s">
        <v>349</v>
      </c>
      <c r="B1" s="325"/>
      <c r="C1" s="325"/>
      <c r="D1" s="325"/>
      <c r="E1" s="325"/>
      <c r="F1" s="325"/>
      <c r="G1" s="325"/>
      <c r="H1" s="326"/>
    </row>
    <row r="2" spans="1:8" ht="12.75" customHeight="1">
      <c r="A2" s="217" t="s">
        <v>350</v>
      </c>
      <c r="B2" s="218"/>
      <c r="C2" s="218"/>
      <c r="D2" s="218"/>
      <c r="E2" s="218"/>
      <c r="F2" s="218"/>
      <c r="G2" s="218"/>
      <c r="H2" s="219"/>
    </row>
    <row r="3" spans="1:8" ht="12.75" customHeight="1">
      <c r="A3" s="217" t="s">
        <v>351</v>
      </c>
      <c r="B3" s="218"/>
      <c r="C3" s="218"/>
      <c r="D3" s="218"/>
      <c r="E3" s="218"/>
      <c r="F3" s="218"/>
      <c r="G3" s="218"/>
      <c r="H3" s="219"/>
    </row>
    <row r="4" spans="1:8" ht="13.5" customHeight="1">
      <c r="A4" s="220"/>
      <c r="B4" s="221"/>
      <c r="C4" s="222"/>
      <c r="D4" s="223"/>
      <c r="E4" s="223"/>
      <c r="F4" s="223"/>
      <c r="G4" s="223"/>
      <c r="H4" s="224"/>
    </row>
    <row r="5" spans="1:8" ht="8" customHeight="1">
      <c r="A5" s="225"/>
      <c r="B5" s="226"/>
      <c r="C5" s="226"/>
      <c r="D5" s="226"/>
      <c r="E5" s="226"/>
      <c r="F5" s="226"/>
      <c r="G5" s="226"/>
      <c r="H5" s="227"/>
    </row>
    <row r="6" spans="1:8" ht="12.75" customHeight="1">
      <c r="A6" s="228" t="s">
        <v>352</v>
      </c>
      <c r="B6" s="218"/>
      <c r="C6" s="218"/>
      <c r="D6" s="218"/>
      <c r="E6" s="218"/>
      <c r="F6" s="218"/>
      <c r="G6" s="218"/>
      <c r="H6" s="219"/>
    </row>
    <row r="7" spans="1:8" ht="13.5" customHeight="1">
      <c r="A7" s="228" t="s">
        <v>353</v>
      </c>
      <c r="B7" s="218"/>
      <c r="C7" s="218"/>
      <c r="D7" s="218"/>
      <c r="E7" s="229" t="s">
        <v>354</v>
      </c>
      <c r="F7" s="218"/>
      <c r="G7" s="218"/>
      <c r="H7" s="219"/>
    </row>
    <row r="8" spans="1:8" ht="13.5" customHeight="1">
      <c r="A8" s="322" t="s">
        <v>355</v>
      </c>
      <c r="B8" s="323"/>
      <c r="C8" s="323"/>
      <c r="D8" s="230"/>
      <c r="E8" s="229" t="s">
        <v>403</v>
      </c>
      <c r="F8" s="230"/>
      <c r="G8" s="230"/>
      <c r="H8" s="231"/>
    </row>
    <row r="9" spans="1:8" ht="8" customHeight="1">
      <c r="A9" s="232"/>
      <c r="B9" s="233"/>
      <c r="C9" s="233"/>
      <c r="D9" s="233"/>
      <c r="E9" s="233"/>
      <c r="F9" s="233"/>
      <c r="G9" s="233"/>
      <c r="H9" s="234"/>
    </row>
    <row r="10" spans="1:8" ht="28.5" customHeight="1">
      <c r="A10" s="235" t="s">
        <v>356</v>
      </c>
      <c r="B10" s="235" t="s">
        <v>123</v>
      </c>
      <c r="C10" s="235" t="s">
        <v>357</v>
      </c>
      <c r="D10" s="235" t="s">
        <v>358</v>
      </c>
      <c r="E10" s="235" t="s">
        <v>359</v>
      </c>
      <c r="F10" s="235" t="s">
        <v>360</v>
      </c>
      <c r="G10" s="235" t="s">
        <v>128</v>
      </c>
      <c r="H10" s="235" t="s">
        <v>361</v>
      </c>
    </row>
    <row r="11" spans="1:8" ht="12.75" hidden="1" customHeight="1">
      <c r="A11" s="235" t="s">
        <v>35</v>
      </c>
      <c r="B11" s="235" t="s">
        <v>42</v>
      </c>
      <c r="C11" s="235" t="s">
        <v>48</v>
      </c>
      <c r="D11" s="235" t="s">
        <v>54</v>
      </c>
      <c r="E11" s="235" t="s">
        <v>58</v>
      </c>
      <c r="F11" s="235" t="s">
        <v>62</v>
      </c>
      <c r="G11" s="235" t="s">
        <v>65</v>
      </c>
      <c r="H11" s="235" t="s">
        <v>38</v>
      </c>
    </row>
    <row r="12" spans="1:8" ht="8" customHeight="1">
      <c r="A12" s="236"/>
      <c r="B12" s="237"/>
      <c r="C12" s="237"/>
      <c r="D12" s="237"/>
      <c r="E12" s="237"/>
      <c r="F12" s="237"/>
      <c r="G12" s="237"/>
      <c r="H12" s="238"/>
    </row>
    <row r="13" spans="1:8" ht="30.75" customHeight="1">
      <c r="A13" s="239"/>
      <c r="B13" s="240" t="s">
        <v>36</v>
      </c>
      <c r="C13" s="240" t="s">
        <v>362</v>
      </c>
      <c r="D13" s="241"/>
      <c r="E13" s="242"/>
      <c r="F13" s="242"/>
      <c r="G13" s="242">
        <f>G34</f>
        <v>0</v>
      </c>
      <c r="H13" s="242">
        <f>H34</f>
        <v>43.054121199999997</v>
      </c>
    </row>
    <row r="14" spans="1:8" ht="28.5" customHeight="1">
      <c r="A14" s="243"/>
      <c r="B14" s="244" t="s">
        <v>35</v>
      </c>
      <c r="C14" s="244" t="s">
        <v>363</v>
      </c>
      <c r="D14" s="245"/>
      <c r="E14" s="246"/>
      <c r="F14" s="246"/>
      <c r="G14" s="246">
        <f>SUM(G15:G21)</f>
        <v>0</v>
      </c>
      <c r="H14" s="247">
        <v>0</v>
      </c>
    </row>
    <row r="15" spans="1:8" ht="24" customHeight="1">
      <c r="A15" s="248">
        <v>1</v>
      </c>
      <c r="B15" s="249" t="s">
        <v>364</v>
      </c>
      <c r="C15" s="249" t="s">
        <v>365</v>
      </c>
      <c r="D15" s="249" t="s">
        <v>136</v>
      </c>
      <c r="E15" s="250">
        <v>18</v>
      </c>
      <c r="F15" s="250">
        <v>0</v>
      </c>
      <c r="G15" s="250">
        <f>F15*E15</f>
        <v>0</v>
      </c>
      <c r="H15" s="250">
        <v>0</v>
      </c>
    </row>
    <row r="16" spans="1:8" ht="24" customHeight="1">
      <c r="A16" s="248">
        <v>2</v>
      </c>
      <c r="B16" s="249" t="s">
        <v>366</v>
      </c>
      <c r="C16" s="249" t="s">
        <v>367</v>
      </c>
      <c r="D16" s="249" t="s">
        <v>136</v>
      </c>
      <c r="E16" s="250">
        <v>18</v>
      </c>
      <c r="F16" s="250">
        <v>0</v>
      </c>
      <c r="G16" s="250">
        <f t="shared" ref="G16:G21" si="0">F16*E16</f>
        <v>0</v>
      </c>
      <c r="H16" s="250">
        <v>0</v>
      </c>
    </row>
    <row r="17" spans="1:16" ht="24" customHeight="1">
      <c r="A17" s="248">
        <v>3</v>
      </c>
      <c r="B17" s="249" t="s">
        <v>368</v>
      </c>
      <c r="C17" s="249" t="s">
        <v>369</v>
      </c>
      <c r="D17" s="249" t="s">
        <v>136</v>
      </c>
      <c r="E17" s="250">
        <v>18</v>
      </c>
      <c r="F17" s="250">
        <v>0</v>
      </c>
      <c r="G17" s="250">
        <f t="shared" si="0"/>
        <v>0</v>
      </c>
      <c r="H17" s="250">
        <v>0</v>
      </c>
      <c r="P17" s="265"/>
    </row>
    <row r="18" spans="1:16" ht="13.5" customHeight="1">
      <c r="A18" s="248">
        <v>4</v>
      </c>
      <c r="B18" s="249" t="s">
        <v>370</v>
      </c>
      <c r="C18" s="249" t="s">
        <v>371</v>
      </c>
      <c r="D18" s="249" t="s">
        <v>136</v>
      </c>
      <c r="E18" s="250">
        <v>18</v>
      </c>
      <c r="F18" s="250">
        <v>0</v>
      </c>
      <c r="G18" s="250">
        <f t="shared" si="0"/>
        <v>0</v>
      </c>
      <c r="H18" s="250">
        <v>0</v>
      </c>
      <c r="P18" s="265"/>
    </row>
    <row r="19" spans="1:16" ht="24" customHeight="1">
      <c r="A19" s="248">
        <v>5</v>
      </c>
      <c r="B19" s="249" t="s">
        <v>372</v>
      </c>
      <c r="C19" s="249" t="s">
        <v>373</v>
      </c>
      <c r="D19" s="249" t="s">
        <v>136</v>
      </c>
      <c r="E19" s="250">
        <v>18</v>
      </c>
      <c r="F19" s="250">
        <v>0</v>
      </c>
      <c r="G19" s="250">
        <f t="shared" si="0"/>
        <v>0</v>
      </c>
      <c r="H19" s="250">
        <v>0</v>
      </c>
      <c r="P19" s="265"/>
    </row>
    <row r="20" spans="1:16" ht="24" customHeight="1">
      <c r="A20" s="248">
        <v>6</v>
      </c>
      <c r="B20" s="249" t="s">
        <v>374</v>
      </c>
      <c r="C20" s="249" t="s">
        <v>375</v>
      </c>
      <c r="D20" s="249" t="s">
        <v>158</v>
      </c>
      <c r="E20" s="250">
        <v>30.06</v>
      </c>
      <c r="F20" s="250">
        <v>0</v>
      </c>
      <c r="G20" s="250">
        <f t="shared" si="0"/>
        <v>0</v>
      </c>
      <c r="H20" s="250">
        <v>0</v>
      </c>
      <c r="P20" s="265"/>
    </row>
    <row r="21" spans="1:16" ht="13.5" customHeight="1">
      <c r="A21" s="248">
        <v>7</v>
      </c>
      <c r="B21" s="249" t="s">
        <v>376</v>
      </c>
      <c r="C21" s="249" t="s">
        <v>377</v>
      </c>
      <c r="D21" s="249" t="s">
        <v>186</v>
      </c>
      <c r="E21" s="250">
        <v>36</v>
      </c>
      <c r="F21" s="250">
        <v>0</v>
      </c>
      <c r="G21" s="250">
        <f t="shared" si="0"/>
        <v>0</v>
      </c>
      <c r="H21" s="250">
        <v>0</v>
      </c>
    </row>
    <row r="22" spans="1:16" ht="28.5" customHeight="1">
      <c r="A22" s="251"/>
      <c r="B22" s="252" t="s">
        <v>58</v>
      </c>
      <c r="C22" s="252" t="s">
        <v>378</v>
      </c>
      <c r="D22" s="253"/>
      <c r="E22" s="254"/>
      <c r="F22" s="254"/>
      <c r="G22" s="246">
        <f>SUM(G23:G27)</f>
        <v>0</v>
      </c>
      <c r="H22" s="255">
        <v>38.451641199999997</v>
      </c>
    </row>
    <row r="23" spans="1:16" ht="24" customHeight="1">
      <c r="A23" s="248">
        <v>8</v>
      </c>
      <c r="B23" s="249" t="s">
        <v>379</v>
      </c>
      <c r="C23" s="249" t="s">
        <v>380</v>
      </c>
      <c r="D23" s="249" t="s">
        <v>186</v>
      </c>
      <c r="E23" s="250">
        <v>6.6</v>
      </c>
      <c r="F23" s="250">
        <v>0</v>
      </c>
      <c r="G23" s="250">
        <f>E23*F23</f>
        <v>0</v>
      </c>
      <c r="H23" s="250">
        <v>1.247862</v>
      </c>
    </row>
    <row r="24" spans="1:16" ht="24" customHeight="1">
      <c r="A24" s="248">
        <v>9</v>
      </c>
      <c r="B24" s="249" t="s">
        <v>381</v>
      </c>
      <c r="C24" s="249" t="s">
        <v>382</v>
      </c>
      <c r="D24" s="249" t="s">
        <v>186</v>
      </c>
      <c r="E24" s="250">
        <v>32.96</v>
      </c>
      <c r="F24" s="250">
        <v>0</v>
      </c>
      <c r="G24" s="250">
        <f t="shared" ref="G24:G27" si="1">E24*F24</f>
        <v>0</v>
      </c>
      <c r="H24" s="250">
        <v>11.704755199999999</v>
      </c>
    </row>
    <row r="25" spans="1:16" ht="24" customHeight="1">
      <c r="A25" s="248">
        <v>10</v>
      </c>
      <c r="B25" s="249" t="s">
        <v>383</v>
      </c>
      <c r="C25" s="249" t="s">
        <v>384</v>
      </c>
      <c r="D25" s="249" t="s">
        <v>186</v>
      </c>
      <c r="E25" s="250">
        <v>33.6</v>
      </c>
      <c r="F25" s="250">
        <v>0</v>
      </c>
      <c r="G25" s="250">
        <f t="shared" si="1"/>
        <v>0</v>
      </c>
      <c r="H25" s="250">
        <v>15.909264</v>
      </c>
    </row>
    <row r="26" spans="1:16" ht="24" customHeight="1">
      <c r="A26" s="248">
        <v>11</v>
      </c>
      <c r="B26" s="249" t="s">
        <v>385</v>
      </c>
      <c r="C26" s="249" t="s">
        <v>386</v>
      </c>
      <c r="D26" s="249" t="s">
        <v>186</v>
      </c>
      <c r="E26" s="250">
        <v>32</v>
      </c>
      <c r="F26" s="250">
        <v>0</v>
      </c>
      <c r="G26" s="250">
        <f t="shared" si="1"/>
        <v>0</v>
      </c>
      <c r="H26" s="250">
        <v>3.5840000000000001</v>
      </c>
    </row>
    <row r="27" spans="1:16" ht="24" customHeight="1">
      <c r="A27" s="256">
        <v>12</v>
      </c>
      <c r="B27" s="257" t="s">
        <v>387</v>
      </c>
      <c r="C27" s="257" t="s">
        <v>388</v>
      </c>
      <c r="D27" s="257" t="s">
        <v>186</v>
      </c>
      <c r="E27" s="258">
        <v>32.64</v>
      </c>
      <c r="F27" s="258">
        <v>0</v>
      </c>
      <c r="G27" s="250">
        <f t="shared" si="1"/>
        <v>0</v>
      </c>
      <c r="H27" s="258">
        <v>6.0057600000000004</v>
      </c>
    </row>
    <row r="28" spans="1:16" ht="28.5" customHeight="1">
      <c r="A28" s="251"/>
      <c r="B28" s="252" t="s">
        <v>44</v>
      </c>
      <c r="C28" s="252" t="s">
        <v>389</v>
      </c>
      <c r="D28" s="253"/>
      <c r="E28" s="254"/>
      <c r="F28" s="254"/>
      <c r="G28" s="246">
        <f>SUM(G29:G31)</f>
        <v>0</v>
      </c>
      <c r="H28" s="255">
        <v>4.6024799999999999</v>
      </c>
    </row>
    <row r="29" spans="1:16" ht="24" customHeight="1">
      <c r="A29" s="248">
        <v>13</v>
      </c>
      <c r="B29" s="249" t="s">
        <v>390</v>
      </c>
      <c r="C29" s="249" t="s">
        <v>391</v>
      </c>
      <c r="D29" s="249" t="s">
        <v>164</v>
      </c>
      <c r="E29" s="250">
        <v>22</v>
      </c>
      <c r="F29" s="250">
        <v>0</v>
      </c>
      <c r="G29" s="250">
        <f t="shared" ref="G29:G31" si="2">E29*F29</f>
        <v>0</v>
      </c>
      <c r="H29" s="250">
        <v>2.1544599999999998</v>
      </c>
    </row>
    <row r="30" spans="1:16" ht="13.5" customHeight="1">
      <c r="A30" s="256">
        <v>14</v>
      </c>
      <c r="B30" s="257" t="s">
        <v>392</v>
      </c>
      <c r="C30" s="257" t="s">
        <v>393</v>
      </c>
      <c r="D30" s="257" t="s">
        <v>394</v>
      </c>
      <c r="E30" s="258">
        <v>22.22</v>
      </c>
      <c r="F30" s="258">
        <v>0</v>
      </c>
      <c r="G30" s="250">
        <f t="shared" si="2"/>
        <v>0</v>
      </c>
      <c r="H30" s="258">
        <v>0.51105999999999996</v>
      </c>
    </row>
    <row r="31" spans="1:16" ht="24" customHeight="1">
      <c r="A31" s="248">
        <v>15</v>
      </c>
      <c r="B31" s="249" t="s">
        <v>395</v>
      </c>
      <c r="C31" s="249" t="s">
        <v>396</v>
      </c>
      <c r="D31" s="249" t="s">
        <v>136</v>
      </c>
      <c r="E31" s="250">
        <v>0.88</v>
      </c>
      <c r="F31" s="250">
        <v>0</v>
      </c>
      <c r="G31" s="250">
        <f t="shared" si="2"/>
        <v>0</v>
      </c>
      <c r="H31" s="250">
        <v>1.93696</v>
      </c>
    </row>
    <row r="32" spans="1:16" ht="28.5" customHeight="1">
      <c r="A32" s="251"/>
      <c r="B32" s="252" t="s">
        <v>397</v>
      </c>
      <c r="C32" s="252" t="s">
        <v>398</v>
      </c>
      <c r="D32" s="253"/>
      <c r="E32" s="254"/>
      <c r="F32" s="254"/>
      <c r="G32" s="246">
        <f>SUM(G33:G33)</f>
        <v>0</v>
      </c>
      <c r="H32" s="255">
        <v>0</v>
      </c>
    </row>
    <row r="33" spans="1:8" ht="24" customHeight="1">
      <c r="A33" s="248">
        <v>16</v>
      </c>
      <c r="B33" s="249" t="s">
        <v>399</v>
      </c>
      <c r="C33" s="249" t="s">
        <v>400</v>
      </c>
      <c r="D33" s="249" t="s">
        <v>158</v>
      </c>
      <c r="E33" s="250">
        <v>43.054000000000002</v>
      </c>
      <c r="F33" s="250">
        <v>0</v>
      </c>
      <c r="G33" s="250">
        <f>E33*F33</f>
        <v>0</v>
      </c>
      <c r="H33" s="250">
        <v>0</v>
      </c>
    </row>
    <row r="34" spans="1:8" ht="30.75" customHeight="1">
      <c r="A34" s="259"/>
      <c r="B34" s="260"/>
      <c r="C34" s="261" t="s">
        <v>401</v>
      </c>
      <c r="D34" s="260"/>
      <c r="E34" s="262"/>
      <c r="F34" s="262"/>
      <c r="G34" s="262">
        <f>G14+G22+G28+G32</f>
        <v>0</v>
      </c>
      <c r="H34" s="262">
        <f>H14+H22+H28+H32</f>
        <v>43.054121199999997</v>
      </c>
    </row>
  </sheetData>
  <mergeCells count="2">
    <mergeCell ref="A8:C8"/>
    <mergeCell ref="A1:H1"/>
  </mergeCells>
  <pageMargins left="0.75" right="0.75" top="1" bottom="0" header="0" footer="0"/>
  <headerFooter>
    <oddFooter>&amp;C&amp;"Helvetica Neue,Regular"&amp;12&amp;K000000&amp;P</oddFooter>
  </headerFooter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Úvodný list</vt:lpstr>
      <vt:lpstr>Rekapitulácia</vt:lpstr>
      <vt:lpstr>SO 4991-1</vt:lpstr>
      <vt:lpstr>SO 5113-1</vt:lpstr>
      <vt:lpstr>SO 5115-1</vt:lpstr>
      <vt:lpstr>SO 03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Ľuboš Kakaš</cp:lastModifiedBy>
  <dcterms:created xsi:type="dcterms:W3CDTF">2019-06-07T08:08:59Z</dcterms:created>
  <dcterms:modified xsi:type="dcterms:W3CDTF">2019-06-10T05:18:22Z</dcterms:modified>
</cp:coreProperties>
</file>